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est38105\Desktop\Okruhlisko\"/>
    </mc:Choice>
  </mc:AlternateContent>
  <bookViews>
    <workbookView xWindow="0" yWindow="0" windowWidth="20415" windowHeight="6165" firstSheet="1" activeTab="1"/>
  </bookViews>
  <sheets>
    <sheet name="Rekapitulácia" sheetId="1" state="veryHidden" r:id="rId1"/>
    <sheet name="Krycí list stavby" sheetId="2" r:id="rId2"/>
    <sheet name="Kryci_list 198809" sheetId="3" r:id="rId3"/>
    <sheet name="Rekap 198809" sheetId="4" r:id="rId4"/>
    <sheet name="SO 198809" sheetId="5" r:id="rId5"/>
  </sheets>
  <definedNames>
    <definedName name="_xlnm.Print_Titles" localSheetId="3">'Rekap 198809'!$9:$9</definedName>
    <definedName name="_xlnm.Print_Titles" localSheetId="4">'SO 198809'!$8:$8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6" i="2" l="1"/>
  <c r="J28" i="2" s="1"/>
  <c r="J24" i="2"/>
  <c r="F24" i="2"/>
  <c r="J23" i="2"/>
  <c r="F23" i="2"/>
  <c r="J22" i="2"/>
  <c r="F22" i="2"/>
  <c r="J20" i="2"/>
  <c r="J18" i="2"/>
  <c r="J17" i="2"/>
  <c r="J16" i="2"/>
  <c r="F20" i="2"/>
  <c r="F19" i="2"/>
  <c r="E19" i="2"/>
  <c r="D19" i="2"/>
  <c r="F18" i="2"/>
  <c r="E18" i="2"/>
  <c r="D18" i="2"/>
  <c r="F17" i="2"/>
  <c r="E17" i="2"/>
  <c r="D17" i="2"/>
  <c r="F16" i="2"/>
  <c r="E16" i="2"/>
  <c r="D16" i="2"/>
  <c r="B9" i="1"/>
  <c r="I29" i="2" s="1"/>
  <c r="J29" i="2" s="1"/>
  <c r="G8" i="1"/>
  <c r="F8" i="1"/>
  <c r="E8" i="1"/>
  <c r="D8" i="1"/>
  <c r="C8" i="1"/>
  <c r="B8" i="1"/>
  <c r="G7" i="1"/>
  <c r="C7" i="1"/>
  <c r="E7" i="1"/>
  <c r="J17" i="3"/>
  <c r="K7" i="1"/>
  <c r="B7" i="1"/>
  <c r="I30" i="3"/>
  <c r="J30" i="3" s="1"/>
  <c r="Z252" i="5"/>
  <c r="V249" i="5"/>
  <c r="F38" i="4" s="1"/>
  <c r="K248" i="5"/>
  <c r="J248" i="5"/>
  <c r="S248" i="5"/>
  <c r="M248" i="5"/>
  <c r="L248" i="5"/>
  <c r="I248" i="5"/>
  <c r="K247" i="5"/>
  <c r="J247" i="5"/>
  <c r="S247" i="5"/>
  <c r="M247" i="5"/>
  <c r="L247" i="5"/>
  <c r="I247" i="5"/>
  <c r="K246" i="5"/>
  <c r="J246" i="5"/>
  <c r="S246" i="5"/>
  <c r="M246" i="5"/>
  <c r="M249" i="5" s="1"/>
  <c r="C38" i="4" s="1"/>
  <c r="L246" i="5"/>
  <c r="L249" i="5" s="1"/>
  <c r="B38" i="4" s="1"/>
  <c r="I246" i="5"/>
  <c r="F34" i="4"/>
  <c r="V240" i="5"/>
  <c r="K239" i="5"/>
  <c r="J239" i="5"/>
  <c r="S239" i="5"/>
  <c r="M239" i="5"/>
  <c r="L239" i="5"/>
  <c r="I239" i="5"/>
  <c r="K238" i="5"/>
  <c r="J238" i="5"/>
  <c r="S238" i="5"/>
  <c r="M238" i="5"/>
  <c r="L238" i="5"/>
  <c r="I238" i="5"/>
  <c r="K237" i="5"/>
  <c r="J237" i="5"/>
  <c r="S237" i="5"/>
  <c r="S240" i="5" s="1"/>
  <c r="E34" i="4" s="1"/>
  <c r="M237" i="5"/>
  <c r="H240" i="5" s="1"/>
  <c r="L237" i="5"/>
  <c r="G240" i="5" s="1"/>
  <c r="I237" i="5"/>
  <c r="I240" i="5" s="1"/>
  <c r="D34" i="4" s="1"/>
  <c r="V234" i="5"/>
  <c r="F33" i="4" s="1"/>
  <c r="K233" i="5"/>
  <c r="J233" i="5"/>
  <c r="S233" i="5"/>
  <c r="M233" i="5"/>
  <c r="L233" i="5"/>
  <c r="I233" i="5"/>
  <c r="K232" i="5"/>
  <c r="J232" i="5"/>
  <c r="S232" i="5"/>
  <c r="S234" i="5" s="1"/>
  <c r="E33" i="4" s="1"/>
  <c r="M232" i="5"/>
  <c r="H234" i="5" s="1"/>
  <c r="L232" i="5"/>
  <c r="G234" i="5" s="1"/>
  <c r="I232" i="5"/>
  <c r="I234" i="5" s="1"/>
  <c r="D33" i="4" s="1"/>
  <c r="V229" i="5"/>
  <c r="F32" i="4" s="1"/>
  <c r="K228" i="5"/>
  <c r="J228" i="5"/>
  <c r="S228" i="5"/>
  <c r="M228" i="5"/>
  <c r="L228" i="5"/>
  <c r="I228" i="5"/>
  <c r="K227" i="5"/>
  <c r="J227" i="5"/>
  <c r="S227" i="5"/>
  <c r="M227" i="5"/>
  <c r="L227" i="5"/>
  <c r="I227" i="5"/>
  <c r="K226" i="5"/>
  <c r="J226" i="5"/>
  <c r="S226" i="5"/>
  <c r="S229" i="5" s="1"/>
  <c r="E32" i="4" s="1"/>
  <c r="M226" i="5"/>
  <c r="H229" i="5" s="1"/>
  <c r="L226" i="5"/>
  <c r="G229" i="5" s="1"/>
  <c r="I226" i="5"/>
  <c r="I229" i="5" s="1"/>
  <c r="D32" i="4" s="1"/>
  <c r="F31" i="4"/>
  <c r="V223" i="5"/>
  <c r="K222" i="5"/>
  <c r="J222" i="5"/>
  <c r="S222" i="5"/>
  <c r="M222" i="5"/>
  <c r="L222" i="5"/>
  <c r="I222" i="5"/>
  <c r="K221" i="5"/>
  <c r="J221" i="5"/>
  <c r="S221" i="5"/>
  <c r="M221" i="5"/>
  <c r="L221" i="5"/>
  <c r="I221" i="5"/>
  <c r="K220" i="5"/>
  <c r="J220" i="5"/>
  <c r="S220" i="5"/>
  <c r="M220" i="5"/>
  <c r="L220" i="5"/>
  <c r="I220" i="5"/>
  <c r="K219" i="5"/>
  <c r="J219" i="5"/>
  <c r="S219" i="5"/>
  <c r="M219" i="5"/>
  <c r="L219" i="5"/>
  <c r="I219" i="5"/>
  <c r="K218" i="5"/>
  <c r="J218" i="5"/>
  <c r="S218" i="5"/>
  <c r="S223" i="5" s="1"/>
  <c r="E31" i="4" s="1"/>
  <c r="M218" i="5"/>
  <c r="M223" i="5" s="1"/>
  <c r="C31" i="4" s="1"/>
  <c r="L218" i="5"/>
  <c r="G223" i="5" s="1"/>
  <c r="I218" i="5"/>
  <c r="I223" i="5" s="1"/>
  <c r="D31" i="4" s="1"/>
  <c r="V215" i="5"/>
  <c r="F30" i="4" s="1"/>
  <c r="K214" i="5"/>
  <c r="J214" i="5"/>
  <c r="S214" i="5"/>
  <c r="M214" i="5"/>
  <c r="L214" i="5"/>
  <c r="I214" i="5"/>
  <c r="K213" i="5"/>
  <c r="J213" i="5"/>
  <c r="S213" i="5"/>
  <c r="M213" i="5"/>
  <c r="L213" i="5"/>
  <c r="I213" i="5"/>
  <c r="K212" i="5"/>
  <c r="J212" i="5"/>
  <c r="S212" i="5"/>
  <c r="S215" i="5" s="1"/>
  <c r="E30" i="4" s="1"/>
  <c r="M212" i="5"/>
  <c r="H215" i="5" s="1"/>
  <c r="L212" i="5"/>
  <c r="G215" i="5" s="1"/>
  <c r="I212" i="5"/>
  <c r="I215" i="5" s="1"/>
  <c r="D30" i="4" s="1"/>
  <c r="F29" i="4"/>
  <c r="V209" i="5"/>
  <c r="K208" i="5"/>
  <c r="J208" i="5"/>
  <c r="S208" i="5"/>
  <c r="M208" i="5"/>
  <c r="L208" i="5"/>
  <c r="I208" i="5"/>
  <c r="K207" i="5"/>
  <c r="J207" i="5"/>
  <c r="S207" i="5"/>
  <c r="M207" i="5"/>
  <c r="L207" i="5"/>
  <c r="I207" i="5"/>
  <c r="K206" i="5"/>
  <c r="J206" i="5"/>
  <c r="S206" i="5"/>
  <c r="M206" i="5"/>
  <c r="L206" i="5"/>
  <c r="I206" i="5"/>
  <c r="K205" i="5"/>
  <c r="J205" i="5"/>
  <c r="S205" i="5"/>
  <c r="M205" i="5"/>
  <c r="L205" i="5"/>
  <c r="I205" i="5"/>
  <c r="K204" i="5"/>
  <c r="J204" i="5"/>
  <c r="S204" i="5"/>
  <c r="M204" i="5"/>
  <c r="L204" i="5"/>
  <c r="G209" i="5" s="1"/>
  <c r="I204" i="5"/>
  <c r="K203" i="5"/>
  <c r="J203" i="5"/>
  <c r="S203" i="5"/>
  <c r="M203" i="5"/>
  <c r="L203" i="5"/>
  <c r="I203" i="5"/>
  <c r="K202" i="5"/>
  <c r="J202" i="5"/>
  <c r="S202" i="5"/>
  <c r="M202" i="5"/>
  <c r="L202" i="5"/>
  <c r="I202" i="5"/>
  <c r="K201" i="5"/>
  <c r="J201" i="5"/>
  <c r="S201" i="5"/>
  <c r="S209" i="5" s="1"/>
  <c r="E29" i="4" s="1"/>
  <c r="M201" i="5"/>
  <c r="M209" i="5" s="1"/>
  <c r="C29" i="4" s="1"/>
  <c r="L201" i="5"/>
  <c r="L209" i="5" s="1"/>
  <c r="B29" i="4" s="1"/>
  <c r="I201" i="5"/>
  <c r="I209" i="5" s="1"/>
  <c r="D29" i="4" s="1"/>
  <c r="F28" i="4"/>
  <c r="V198" i="5"/>
  <c r="K197" i="5"/>
  <c r="J197" i="5"/>
  <c r="S197" i="5"/>
  <c r="M197" i="5"/>
  <c r="L197" i="5"/>
  <c r="I197" i="5"/>
  <c r="K196" i="5"/>
  <c r="J196" i="5"/>
  <c r="S196" i="5"/>
  <c r="M196" i="5"/>
  <c r="L196" i="5"/>
  <c r="I196" i="5"/>
  <c r="K195" i="5"/>
  <c r="J195" i="5"/>
  <c r="S195" i="5"/>
  <c r="M195" i="5"/>
  <c r="L195" i="5"/>
  <c r="I195" i="5"/>
  <c r="K194" i="5"/>
  <c r="J194" i="5"/>
  <c r="S194" i="5"/>
  <c r="M194" i="5"/>
  <c r="L194" i="5"/>
  <c r="I194" i="5"/>
  <c r="K193" i="5"/>
  <c r="J193" i="5"/>
  <c r="S193" i="5"/>
  <c r="M193" i="5"/>
  <c r="L193" i="5"/>
  <c r="I193" i="5"/>
  <c r="K192" i="5"/>
  <c r="J192" i="5"/>
  <c r="S192" i="5"/>
  <c r="M192" i="5"/>
  <c r="L192" i="5"/>
  <c r="I192" i="5"/>
  <c r="K191" i="5"/>
  <c r="J191" i="5"/>
  <c r="S191" i="5"/>
  <c r="M191" i="5"/>
  <c r="L191" i="5"/>
  <c r="I191" i="5"/>
  <c r="K190" i="5"/>
  <c r="J190" i="5"/>
  <c r="S190" i="5"/>
  <c r="M190" i="5"/>
  <c r="L190" i="5"/>
  <c r="I190" i="5"/>
  <c r="K189" i="5"/>
  <c r="J189" i="5"/>
  <c r="S189" i="5"/>
  <c r="M189" i="5"/>
  <c r="L189" i="5"/>
  <c r="I189" i="5"/>
  <c r="K188" i="5"/>
  <c r="J188" i="5"/>
  <c r="S188" i="5"/>
  <c r="M188" i="5"/>
  <c r="L188" i="5"/>
  <c r="I188" i="5"/>
  <c r="K187" i="5"/>
  <c r="J187" i="5"/>
  <c r="S187" i="5"/>
  <c r="M187" i="5"/>
  <c r="L187" i="5"/>
  <c r="I187" i="5"/>
  <c r="K186" i="5"/>
  <c r="J186" i="5"/>
  <c r="S186" i="5"/>
  <c r="M186" i="5"/>
  <c r="L186" i="5"/>
  <c r="I186" i="5"/>
  <c r="K185" i="5"/>
  <c r="J185" i="5"/>
  <c r="S185" i="5"/>
  <c r="M185" i="5"/>
  <c r="L185" i="5"/>
  <c r="I185" i="5"/>
  <c r="K184" i="5"/>
  <c r="J184" i="5"/>
  <c r="S184" i="5"/>
  <c r="M184" i="5"/>
  <c r="L184" i="5"/>
  <c r="I184" i="5"/>
  <c r="K183" i="5"/>
  <c r="J183" i="5"/>
  <c r="S183" i="5"/>
  <c r="M183" i="5"/>
  <c r="L183" i="5"/>
  <c r="I183" i="5"/>
  <c r="K182" i="5"/>
  <c r="J182" i="5"/>
  <c r="S182" i="5"/>
  <c r="M182" i="5"/>
  <c r="L182" i="5"/>
  <c r="I182" i="5"/>
  <c r="K181" i="5"/>
  <c r="J181" i="5"/>
  <c r="S181" i="5"/>
  <c r="S198" i="5" s="1"/>
  <c r="E28" i="4" s="1"/>
  <c r="M181" i="5"/>
  <c r="H198" i="5" s="1"/>
  <c r="L181" i="5"/>
  <c r="G198" i="5" s="1"/>
  <c r="I181" i="5"/>
  <c r="I198" i="5" s="1"/>
  <c r="D28" i="4" s="1"/>
  <c r="V178" i="5"/>
  <c r="F27" i="4" s="1"/>
  <c r="K177" i="5"/>
  <c r="J177" i="5"/>
  <c r="S177" i="5"/>
  <c r="M177" i="5"/>
  <c r="L177" i="5"/>
  <c r="I177" i="5"/>
  <c r="K176" i="5"/>
  <c r="J176" i="5"/>
  <c r="S176" i="5"/>
  <c r="M176" i="5"/>
  <c r="L176" i="5"/>
  <c r="I176" i="5"/>
  <c r="K175" i="5"/>
  <c r="J175" i="5"/>
  <c r="S175" i="5"/>
  <c r="M175" i="5"/>
  <c r="L175" i="5"/>
  <c r="I175" i="5"/>
  <c r="K174" i="5"/>
  <c r="J174" i="5"/>
  <c r="S174" i="5"/>
  <c r="M174" i="5"/>
  <c r="L174" i="5"/>
  <c r="L178" i="5" s="1"/>
  <c r="B27" i="4" s="1"/>
  <c r="I174" i="5"/>
  <c r="K173" i="5"/>
  <c r="J173" i="5"/>
  <c r="S173" i="5"/>
  <c r="M173" i="5"/>
  <c r="L173" i="5"/>
  <c r="I173" i="5"/>
  <c r="K172" i="5"/>
  <c r="J172" i="5"/>
  <c r="S172" i="5"/>
  <c r="S178" i="5" s="1"/>
  <c r="E27" i="4" s="1"/>
  <c r="M172" i="5"/>
  <c r="H178" i="5" s="1"/>
  <c r="L172" i="5"/>
  <c r="G178" i="5" s="1"/>
  <c r="I172" i="5"/>
  <c r="I178" i="5" s="1"/>
  <c r="D27" i="4" s="1"/>
  <c r="V169" i="5"/>
  <c r="F26" i="4" s="1"/>
  <c r="K168" i="5"/>
  <c r="J168" i="5"/>
  <c r="S168" i="5"/>
  <c r="M168" i="5"/>
  <c r="L168" i="5"/>
  <c r="I168" i="5"/>
  <c r="K167" i="5"/>
  <c r="J167" i="5"/>
  <c r="S167" i="5"/>
  <c r="M167" i="5"/>
  <c r="L167" i="5"/>
  <c r="I167" i="5"/>
  <c r="K166" i="5"/>
  <c r="J166" i="5"/>
  <c r="S166" i="5"/>
  <c r="M166" i="5"/>
  <c r="L166" i="5"/>
  <c r="I166" i="5"/>
  <c r="K165" i="5"/>
  <c r="J165" i="5"/>
  <c r="S165" i="5"/>
  <c r="S169" i="5" s="1"/>
  <c r="E26" i="4" s="1"/>
  <c r="M165" i="5"/>
  <c r="H169" i="5" s="1"/>
  <c r="L165" i="5"/>
  <c r="L169" i="5" s="1"/>
  <c r="B26" i="4" s="1"/>
  <c r="I165" i="5"/>
  <c r="I169" i="5" s="1"/>
  <c r="D26" i="4" s="1"/>
  <c r="V162" i="5"/>
  <c r="F25" i="4" s="1"/>
  <c r="K161" i="5"/>
  <c r="J161" i="5"/>
  <c r="S161" i="5"/>
  <c r="M161" i="5"/>
  <c r="L161" i="5"/>
  <c r="I161" i="5"/>
  <c r="K160" i="5"/>
  <c r="J160" i="5"/>
  <c r="S160" i="5"/>
  <c r="M160" i="5"/>
  <c r="L160" i="5"/>
  <c r="I160" i="5"/>
  <c r="K159" i="5"/>
  <c r="J159" i="5"/>
  <c r="S159" i="5"/>
  <c r="M159" i="5"/>
  <c r="L159" i="5"/>
  <c r="I159" i="5"/>
  <c r="K158" i="5"/>
  <c r="J158" i="5"/>
  <c r="S158" i="5"/>
  <c r="M158" i="5"/>
  <c r="L158" i="5"/>
  <c r="L162" i="5" s="1"/>
  <c r="B25" i="4" s="1"/>
  <c r="I158" i="5"/>
  <c r="K157" i="5"/>
  <c r="J157" i="5"/>
  <c r="S157" i="5"/>
  <c r="S162" i="5" s="1"/>
  <c r="E25" i="4" s="1"/>
  <c r="M157" i="5"/>
  <c r="H162" i="5" s="1"/>
  <c r="L157" i="5"/>
  <c r="G162" i="5" s="1"/>
  <c r="I157" i="5"/>
  <c r="I162" i="5" s="1"/>
  <c r="D25" i="4" s="1"/>
  <c r="F24" i="4"/>
  <c r="V154" i="5"/>
  <c r="K153" i="5"/>
  <c r="J153" i="5"/>
  <c r="S153" i="5"/>
  <c r="S154" i="5" s="1"/>
  <c r="E24" i="4" s="1"/>
  <c r="M153" i="5"/>
  <c r="H154" i="5" s="1"/>
  <c r="L153" i="5"/>
  <c r="G154" i="5" s="1"/>
  <c r="I153" i="5"/>
  <c r="I154" i="5" s="1"/>
  <c r="D24" i="4" s="1"/>
  <c r="V150" i="5"/>
  <c r="F23" i="4" s="1"/>
  <c r="L150" i="5"/>
  <c r="B23" i="4" s="1"/>
  <c r="K149" i="5"/>
  <c r="J149" i="5"/>
  <c r="S149" i="5"/>
  <c r="S150" i="5" s="1"/>
  <c r="E23" i="4" s="1"/>
  <c r="M149" i="5"/>
  <c r="H150" i="5" s="1"/>
  <c r="L149" i="5"/>
  <c r="G150" i="5" s="1"/>
  <c r="I149" i="5"/>
  <c r="I150" i="5" s="1"/>
  <c r="D23" i="4" s="1"/>
  <c r="F22" i="4"/>
  <c r="V146" i="5"/>
  <c r="K145" i="5"/>
  <c r="J145" i="5"/>
  <c r="S145" i="5"/>
  <c r="M145" i="5"/>
  <c r="L145" i="5"/>
  <c r="G146" i="5" s="1"/>
  <c r="I145" i="5"/>
  <c r="K144" i="5"/>
  <c r="J144" i="5"/>
  <c r="S144" i="5"/>
  <c r="M144" i="5"/>
  <c r="L144" i="5"/>
  <c r="I144" i="5"/>
  <c r="K143" i="5"/>
  <c r="J143" i="5"/>
  <c r="S143" i="5"/>
  <c r="S146" i="5" s="1"/>
  <c r="E22" i="4" s="1"/>
  <c r="M143" i="5"/>
  <c r="M146" i="5" s="1"/>
  <c r="C22" i="4" s="1"/>
  <c r="L143" i="5"/>
  <c r="L146" i="5" s="1"/>
  <c r="B22" i="4" s="1"/>
  <c r="I143" i="5"/>
  <c r="I146" i="5" s="1"/>
  <c r="D22" i="4" s="1"/>
  <c r="V140" i="5"/>
  <c r="F21" i="4" s="1"/>
  <c r="L140" i="5"/>
  <c r="B21" i="4" s="1"/>
  <c r="K139" i="5"/>
  <c r="J139" i="5"/>
  <c r="S139" i="5"/>
  <c r="M139" i="5"/>
  <c r="L139" i="5"/>
  <c r="I139" i="5"/>
  <c r="K138" i="5"/>
  <c r="J138" i="5"/>
  <c r="S138" i="5"/>
  <c r="S140" i="5" s="1"/>
  <c r="E21" i="4" s="1"/>
  <c r="M138" i="5"/>
  <c r="H140" i="5" s="1"/>
  <c r="L138" i="5"/>
  <c r="G140" i="5" s="1"/>
  <c r="I138" i="5"/>
  <c r="I140" i="5" s="1"/>
  <c r="D21" i="4" s="1"/>
  <c r="V135" i="5"/>
  <c r="V242" i="5" s="1"/>
  <c r="F35" i="4" s="1"/>
  <c r="L135" i="5"/>
  <c r="B20" i="4" s="1"/>
  <c r="K134" i="5"/>
  <c r="J134" i="5"/>
  <c r="S134" i="5"/>
  <c r="M134" i="5"/>
  <c r="L134" i="5"/>
  <c r="I134" i="5"/>
  <c r="K133" i="5"/>
  <c r="J133" i="5"/>
  <c r="S133" i="5"/>
  <c r="S135" i="5" s="1"/>
  <c r="E20" i="4" s="1"/>
  <c r="M133" i="5"/>
  <c r="L133" i="5"/>
  <c r="I133" i="5"/>
  <c r="I135" i="5" s="1"/>
  <c r="D20" i="4" s="1"/>
  <c r="V127" i="5"/>
  <c r="F16" i="4" s="1"/>
  <c r="L127" i="5"/>
  <c r="B16" i="4" s="1"/>
  <c r="K126" i="5"/>
  <c r="J126" i="5"/>
  <c r="S126" i="5"/>
  <c r="S127" i="5" s="1"/>
  <c r="E16" i="4" s="1"/>
  <c r="M126" i="5"/>
  <c r="H127" i="5" s="1"/>
  <c r="L126" i="5"/>
  <c r="G127" i="5" s="1"/>
  <c r="I126" i="5"/>
  <c r="I127" i="5" s="1"/>
  <c r="D16" i="4" s="1"/>
  <c r="K122" i="5"/>
  <c r="J122" i="5"/>
  <c r="S122" i="5"/>
  <c r="M122" i="5"/>
  <c r="L122" i="5"/>
  <c r="I122" i="5"/>
  <c r="K121" i="5"/>
  <c r="J121" i="5"/>
  <c r="S121" i="5"/>
  <c r="M121" i="5"/>
  <c r="L121" i="5"/>
  <c r="I121" i="5"/>
  <c r="K120" i="5"/>
  <c r="J120" i="5"/>
  <c r="S120" i="5"/>
  <c r="M120" i="5"/>
  <c r="L120" i="5"/>
  <c r="I120" i="5"/>
  <c r="K119" i="5"/>
  <c r="J119" i="5"/>
  <c r="S119" i="5"/>
  <c r="M119" i="5"/>
  <c r="L119" i="5"/>
  <c r="I119" i="5"/>
  <c r="K118" i="5"/>
  <c r="J118" i="5"/>
  <c r="S118" i="5"/>
  <c r="M118" i="5"/>
  <c r="L118" i="5"/>
  <c r="I118" i="5"/>
  <c r="K117" i="5"/>
  <c r="J117" i="5"/>
  <c r="S117" i="5"/>
  <c r="M117" i="5"/>
  <c r="L117" i="5"/>
  <c r="I117" i="5"/>
  <c r="K116" i="5"/>
  <c r="J116" i="5"/>
  <c r="V116" i="5"/>
  <c r="S116" i="5"/>
  <c r="M116" i="5"/>
  <c r="L116" i="5"/>
  <c r="I116" i="5"/>
  <c r="K115" i="5"/>
  <c r="J115" i="5"/>
  <c r="V115" i="5"/>
  <c r="S115" i="5"/>
  <c r="M115" i="5"/>
  <c r="L115" i="5"/>
  <c r="I115" i="5"/>
  <c r="K114" i="5"/>
  <c r="J114" i="5"/>
  <c r="V114" i="5"/>
  <c r="S114" i="5"/>
  <c r="M114" i="5"/>
  <c r="L114" i="5"/>
  <c r="I114" i="5"/>
  <c r="K113" i="5"/>
  <c r="J113" i="5"/>
  <c r="V113" i="5"/>
  <c r="S113" i="5"/>
  <c r="M113" i="5"/>
  <c r="L113" i="5"/>
  <c r="I113" i="5"/>
  <c r="K112" i="5"/>
  <c r="J112" i="5"/>
  <c r="V112" i="5"/>
  <c r="S112" i="5"/>
  <c r="M112" i="5"/>
  <c r="L112" i="5"/>
  <c r="I112" i="5"/>
  <c r="K111" i="5"/>
  <c r="J111" i="5"/>
  <c r="S111" i="5"/>
  <c r="M111" i="5"/>
  <c r="L111" i="5"/>
  <c r="I111" i="5"/>
  <c r="K110" i="5"/>
  <c r="J110" i="5"/>
  <c r="S110" i="5"/>
  <c r="M110" i="5"/>
  <c r="L110" i="5"/>
  <c r="I110" i="5"/>
  <c r="K109" i="5"/>
  <c r="J109" i="5"/>
  <c r="S109" i="5"/>
  <c r="M109" i="5"/>
  <c r="L109" i="5"/>
  <c r="I109" i="5"/>
  <c r="K108" i="5"/>
  <c r="J108" i="5"/>
  <c r="S108" i="5"/>
  <c r="M108" i="5"/>
  <c r="L108" i="5"/>
  <c r="I108" i="5"/>
  <c r="K107" i="5"/>
  <c r="J107" i="5"/>
  <c r="S107" i="5"/>
  <c r="M107" i="5"/>
  <c r="L107" i="5"/>
  <c r="I107" i="5"/>
  <c r="K106" i="5"/>
  <c r="J106" i="5"/>
  <c r="S106" i="5"/>
  <c r="M106" i="5"/>
  <c r="L106" i="5"/>
  <c r="I106" i="5"/>
  <c r="K105" i="5"/>
  <c r="J105" i="5"/>
  <c r="S105" i="5"/>
  <c r="M105" i="5"/>
  <c r="L105" i="5"/>
  <c r="I105" i="5"/>
  <c r="K104" i="5"/>
  <c r="J104" i="5"/>
  <c r="S104" i="5"/>
  <c r="M104" i="5"/>
  <c r="L104" i="5"/>
  <c r="I104" i="5"/>
  <c r="K103" i="5"/>
  <c r="J103" i="5"/>
  <c r="V103" i="5"/>
  <c r="S103" i="5"/>
  <c r="M103" i="5"/>
  <c r="L103" i="5"/>
  <c r="I103" i="5"/>
  <c r="K102" i="5"/>
  <c r="J102" i="5"/>
  <c r="V102" i="5"/>
  <c r="S102" i="5"/>
  <c r="M102" i="5"/>
  <c r="L102" i="5"/>
  <c r="I102" i="5"/>
  <c r="K101" i="5"/>
  <c r="J101" i="5"/>
  <c r="V101" i="5"/>
  <c r="S101" i="5"/>
  <c r="M101" i="5"/>
  <c r="L101" i="5"/>
  <c r="I101" i="5"/>
  <c r="K100" i="5"/>
  <c r="J100" i="5"/>
  <c r="V100" i="5"/>
  <c r="S100" i="5"/>
  <c r="M100" i="5"/>
  <c r="L100" i="5"/>
  <c r="I100" i="5"/>
  <c r="K99" i="5"/>
  <c r="J99" i="5"/>
  <c r="V99" i="5"/>
  <c r="S99" i="5"/>
  <c r="M99" i="5"/>
  <c r="L99" i="5"/>
  <c r="I99" i="5"/>
  <c r="K98" i="5"/>
  <c r="J98" i="5"/>
  <c r="V98" i="5"/>
  <c r="S98" i="5"/>
  <c r="M98" i="5"/>
  <c r="L98" i="5"/>
  <c r="I98" i="5"/>
  <c r="K97" i="5"/>
  <c r="J97" i="5"/>
  <c r="V97" i="5"/>
  <c r="S97" i="5"/>
  <c r="M97" i="5"/>
  <c r="L97" i="5"/>
  <c r="I97" i="5"/>
  <c r="K96" i="5"/>
  <c r="J96" i="5"/>
  <c r="V96" i="5"/>
  <c r="S96" i="5"/>
  <c r="M96" i="5"/>
  <c r="L96" i="5"/>
  <c r="I96" i="5"/>
  <c r="K95" i="5"/>
  <c r="J95" i="5"/>
  <c r="V95" i="5"/>
  <c r="S95" i="5"/>
  <c r="M95" i="5"/>
  <c r="L95" i="5"/>
  <c r="I95" i="5"/>
  <c r="K94" i="5"/>
  <c r="J94" i="5"/>
  <c r="V94" i="5"/>
  <c r="S94" i="5"/>
  <c r="M94" i="5"/>
  <c r="L94" i="5"/>
  <c r="I94" i="5"/>
  <c r="K93" i="5"/>
  <c r="J93" i="5"/>
  <c r="V93" i="5"/>
  <c r="S93" i="5"/>
  <c r="M93" i="5"/>
  <c r="L93" i="5"/>
  <c r="I93" i="5"/>
  <c r="K92" i="5"/>
  <c r="J92" i="5"/>
  <c r="V92" i="5"/>
  <c r="S92" i="5"/>
  <c r="M92" i="5"/>
  <c r="L92" i="5"/>
  <c r="I92" i="5"/>
  <c r="K91" i="5"/>
  <c r="J91" i="5"/>
  <c r="V91" i="5"/>
  <c r="S91" i="5"/>
  <c r="M91" i="5"/>
  <c r="L91" i="5"/>
  <c r="I91" i="5"/>
  <c r="K90" i="5"/>
  <c r="J90" i="5"/>
  <c r="V90" i="5"/>
  <c r="S90" i="5"/>
  <c r="M90" i="5"/>
  <c r="L90" i="5"/>
  <c r="I90" i="5"/>
  <c r="K89" i="5"/>
  <c r="J89" i="5"/>
  <c r="V89" i="5"/>
  <c r="S89" i="5"/>
  <c r="M89" i="5"/>
  <c r="L89" i="5"/>
  <c r="I89" i="5"/>
  <c r="K88" i="5"/>
  <c r="J88" i="5"/>
  <c r="V88" i="5"/>
  <c r="S88" i="5"/>
  <c r="M88" i="5"/>
  <c r="L88" i="5"/>
  <c r="I88" i="5"/>
  <c r="K87" i="5"/>
  <c r="J87" i="5"/>
  <c r="V87" i="5"/>
  <c r="S87" i="5"/>
  <c r="M87" i="5"/>
  <c r="L87" i="5"/>
  <c r="I87" i="5"/>
  <c r="K86" i="5"/>
  <c r="J86" i="5"/>
  <c r="S86" i="5"/>
  <c r="M86" i="5"/>
  <c r="L86" i="5"/>
  <c r="I86" i="5"/>
  <c r="K85" i="5"/>
  <c r="J85" i="5"/>
  <c r="V85" i="5"/>
  <c r="S85" i="5"/>
  <c r="M85" i="5"/>
  <c r="L85" i="5"/>
  <c r="I85" i="5"/>
  <c r="K84" i="5"/>
  <c r="J84" i="5"/>
  <c r="V84" i="5"/>
  <c r="S84" i="5"/>
  <c r="M84" i="5"/>
  <c r="L84" i="5"/>
  <c r="I84" i="5"/>
  <c r="K83" i="5"/>
  <c r="J83" i="5"/>
  <c r="V83" i="5"/>
  <c r="S83" i="5"/>
  <c r="M83" i="5"/>
  <c r="L83" i="5"/>
  <c r="I83" i="5"/>
  <c r="K82" i="5"/>
  <c r="J82" i="5"/>
  <c r="V82" i="5"/>
  <c r="S82" i="5"/>
  <c r="M82" i="5"/>
  <c r="L82" i="5"/>
  <c r="I82" i="5"/>
  <c r="K81" i="5"/>
  <c r="J81" i="5"/>
  <c r="V81" i="5"/>
  <c r="S81" i="5"/>
  <c r="M81" i="5"/>
  <c r="L81" i="5"/>
  <c r="I81" i="5"/>
  <c r="K80" i="5"/>
  <c r="J80" i="5"/>
  <c r="V80" i="5"/>
  <c r="S80" i="5"/>
  <c r="M80" i="5"/>
  <c r="L80" i="5"/>
  <c r="I80" i="5"/>
  <c r="K79" i="5"/>
  <c r="J79" i="5"/>
  <c r="V79" i="5"/>
  <c r="V123" i="5" s="1"/>
  <c r="F15" i="4" s="1"/>
  <c r="S79" i="5"/>
  <c r="M79" i="5"/>
  <c r="L79" i="5"/>
  <c r="I79" i="5"/>
  <c r="K78" i="5"/>
  <c r="J78" i="5"/>
  <c r="S78" i="5"/>
  <c r="M78" i="5"/>
  <c r="L78" i="5"/>
  <c r="I78" i="5"/>
  <c r="K77" i="5"/>
  <c r="J77" i="5"/>
  <c r="S77" i="5"/>
  <c r="M77" i="5"/>
  <c r="L77" i="5"/>
  <c r="I77" i="5"/>
  <c r="K76" i="5"/>
  <c r="J76" i="5"/>
  <c r="S76" i="5"/>
  <c r="M76" i="5"/>
  <c r="L76" i="5"/>
  <c r="I76" i="5"/>
  <c r="K75" i="5"/>
  <c r="J75" i="5"/>
  <c r="S75" i="5"/>
  <c r="M75" i="5"/>
  <c r="L75" i="5"/>
  <c r="I75" i="5"/>
  <c r="K74" i="5"/>
  <c r="J74" i="5"/>
  <c r="S74" i="5"/>
  <c r="M74" i="5"/>
  <c r="L74" i="5"/>
  <c r="I74" i="5"/>
  <c r="K73" i="5"/>
  <c r="J73" i="5"/>
  <c r="S73" i="5"/>
  <c r="M73" i="5"/>
  <c r="L73" i="5"/>
  <c r="I73" i="5"/>
  <c r="K72" i="5"/>
  <c r="J72" i="5"/>
  <c r="S72" i="5"/>
  <c r="M72" i="5"/>
  <c r="L72" i="5"/>
  <c r="I72" i="5"/>
  <c r="K71" i="5"/>
  <c r="J71" i="5"/>
  <c r="S71" i="5"/>
  <c r="M71" i="5"/>
  <c r="L71" i="5"/>
  <c r="I71" i="5"/>
  <c r="K70" i="5"/>
  <c r="J70" i="5"/>
  <c r="S70" i="5"/>
  <c r="M70" i="5"/>
  <c r="L70" i="5"/>
  <c r="I70" i="5"/>
  <c r="K69" i="5"/>
  <c r="J69" i="5"/>
  <c r="S69" i="5"/>
  <c r="M69" i="5"/>
  <c r="L69" i="5"/>
  <c r="I69" i="5"/>
  <c r="K68" i="5"/>
  <c r="J68" i="5"/>
  <c r="S68" i="5"/>
  <c r="M68" i="5"/>
  <c r="L68" i="5"/>
  <c r="I68" i="5"/>
  <c r="K67" i="5"/>
  <c r="J67" i="5"/>
  <c r="S67" i="5"/>
  <c r="M67" i="5"/>
  <c r="L67" i="5"/>
  <c r="I67" i="5"/>
  <c r="K66" i="5"/>
  <c r="J66" i="5"/>
  <c r="S66" i="5"/>
  <c r="S123" i="5" s="1"/>
  <c r="E15" i="4" s="1"/>
  <c r="M66" i="5"/>
  <c r="H123" i="5" s="1"/>
  <c r="L66" i="5"/>
  <c r="G123" i="5" s="1"/>
  <c r="I66" i="5"/>
  <c r="I123" i="5" s="1"/>
  <c r="D15" i="4" s="1"/>
  <c r="S63" i="5"/>
  <c r="E14" i="4" s="1"/>
  <c r="V63" i="5"/>
  <c r="F14" i="4" s="1"/>
  <c r="K62" i="5"/>
  <c r="J62" i="5"/>
  <c r="S62" i="5"/>
  <c r="M62" i="5"/>
  <c r="L62" i="5"/>
  <c r="I62" i="5"/>
  <c r="K61" i="5"/>
  <c r="J61" i="5"/>
  <c r="S61" i="5"/>
  <c r="M61" i="5"/>
  <c r="L61" i="5"/>
  <c r="I61" i="5"/>
  <c r="K60" i="5"/>
  <c r="J60" i="5"/>
  <c r="S60" i="5"/>
  <c r="M60" i="5"/>
  <c r="L60" i="5"/>
  <c r="I60" i="5"/>
  <c r="K59" i="5"/>
  <c r="J59" i="5"/>
  <c r="S59" i="5"/>
  <c r="M59" i="5"/>
  <c r="L59" i="5"/>
  <c r="I59" i="5"/>
  <c r="K58" i="5"/>
  <c r="J58" i="5"/>
  <c r="S58" i="5"/>
  <c r="M58" i="5"/>
  <c r="L58" i="5"/>
  <c r="I58" i="5"/>
  <c r="K57" i="5"/>
  <c r="J57" i="5"/>
  <c r="S57" i="5"/>
  <c r="M57" i="5"/>
  <c r="L57" i="5"/>
  <c r="I57" i="5"/>
  <c r="K56" i="5"/>
  <c r="J56" i="5"/>
  <c r="S56" i="5"/>
  <c r="M56" i="5"/>
  <c r="L56" i="5"/>
  <c r="I56" i="5"/>
  <c r="K55" i="5"/>
  <c r="J55" i="5"/>
  <c r="S55" i="5"/>
  <c r="M55" i="5"/>
  <c r="L55" i="5"/>
  <c r="I55" i="5"/>
  <c r="K54" i="5"/>
  <c r="J54" i="5"/>
  <c r="S54" i="5"/>
  <c r="M54" i="5"/>
  <c r="L54" i="5"/>
  <c r="I54" i="5"/>
  <c r="K53" i="5"/>
  <c r="J53" i="5"/>
  <c r="S53" i="5"/>
  <c r="M53" i="5"/>
  <c r="L53" i="5"/>
  <c r="I53" i="5"/>
  <c r="K52" i="5"/>
  <c r="J52" i="5"/>
  <c r="S52" i="5"/>
  <c r="M52" i="5"/>
  <c r="L52" i="5"/>
  <c r="I52" i="5"/>
  <c r="K51" i="5"/>
  <c r="J51" i="5"/>
  <c r="S51" i="5"/>
  <c r="M51" i="5"/>
  <c r="L51" i="5"/>
  <c r="I51" i="5"/>
  <c r="K50" i="5"/>
  <c r="J50" i="5"/>
  <c r="S50" i="5"/>
  <c r="M50" i="5"/>
  <c r="L50" i="5"/>
  <c r="I50" i="5"/>
  <c r="K49" i="5"/>
  <c r="J49" i="5"/>
  <c r="S49" i="5"/>
  <c r="M49" i="5"/>
  <c r="L49" i="5"/>
  <c r="I49" i="5"/>
  <c r="K48" i="5"/>
  <c r="J48" i="5"/>
  <c r="S48" i="5"/>
  <c r="M48" i="5"/>
  <c r="L48" i="5"/>
  <c r="I48" i="5"/>
  <c r="K47" i="5"/>
  <c r="J47" i="5"/>
  <c r="S47" i="5"/>
  <c r="M47" i="5"/>
  <c r="L47" i="5"/>
  <c r="I47" i="5"/>
  <c r="K46" i="5"/>
  <c r="J46" i="5"/>
  <c r="S46" i="5"/>
  <c r="M46" i="5"/>
  <c r="L46" i="5"/>
  <c r="I46" i="5"/>
  <c r="K45" i="5"/>
  <c r="J45" i="5"/>
  <c r="S45" i="5"/>
  <c r="M45" i="5"/>
  <c r="L45" i="5"/>
  <c r="I45" i="5"/>
  <c r="K44" i="5"/>
  <c r="J44" i="5"/>
  <c r="S44" i="5"/>
  <c r="M44" i="5"/>
  <c r="L44" i="5"/>
  <c r="I44" i="5"/>
  <c r="K43" i="5"/>
  <c r="J43" i="5"/>
  <c r="S43" i="5"/>
  <c r="M43" i="5"/>
  <c r="L43" i="5"/>
  <c r="I43" i="5"/>
  <c r="K42" i="5"/>
  <c r="J42" i="5"/>
  <c r="S42" i="5"/>
  <c r="M42" i="5"/>
  <c r="L42" i="5"/>
  <c r="I42" i="5"/>
  <c r="K41" i="5"/>
  <c r="J41" i="5"/>
  <c r="S41" i="5"/>
  <c r="M41" i="5"/>
  <c r="L41" i="5"/>
  <c r="I41" i="5"/>
  <c r="K40" i="5"/>
  <c r="J40" i="5"/>
  <c r="S40" i="5"/>
  <c r="M40" i="5"/>
  <c r="L40" i="5"/>
  <c r="I40" i="5"/>
  <c r="K39" i="5"/>
  <c r="J39" i="5"/>
  <c r="S39" i="5"/>
  <c r="M39" i="5"/>
  <c r="L39" i="5"/>
  <c r="I39" i="5"/>
  <c r="K38" i="5"/>
  <c r="J38" i="5"/>
  <c r="S38" i="5"/>
  <c r="M38" i="5"/>
  <c r="L38" i="5"/>
  <c r="I38" i="5"/>
  <c r="K37" i="5"/>
  <c r="J37" i="5"/>
  <c r="S37" i="5"/>
  <c r="M37" i="5"/>
  <c r="H63" i="5" s="1"/>
  <c r="L37" i="5"/>
  <c r="G63" i="5" s="1"/>
  <c r="I37" i="5"/>
  <c r="I63" i="5" s="1"/>
  <c r="D14" i="4" s="1"/>
  <c r="S34" i="5"/>
  <c r="E13" i="4" s="1"/>
  <c r="V34" i="5"/>
  <c r="F13" i="4" s="1"/>
  <c r="K33" i="5"/>
  <c r="J33" i="5"/>
  <c r="S33" i="5"/>
  <c r="M33" i="5"/>
  <c r="L33" i="5"/>
  <c r="I33" i="5"/>
  <c r="K32" i="5"/>
  <c r="J32" i="5"/>
  <c r="S32" i="5"/>
  <c r="M32" i="5"/>
  <c r="M34" i="5" s="1"/>
  <c r="C13" i="4" s="1"/>
  <c r="L32" i="5"/>
  <c r="I32" i="5"/>
  <c r="K31" i="5"/>
  <c r="J31" i="5"/>
  <c r="S31" i="5"/>
  <c r="M31" i="5"/>
  <c r="H34" i="5" s="1"/>
  <c r="L31" i="5"/>
  <c r="G34" i="5" s="1"/>
  <c r="I31" i="5"/>
  <c r="I34" i="5" s="1"/>
  <c r="D13" i="4" s="1"/>
  <c r="F12" i="4"/>
  <c r="S28" i="5"/>
  <c r="E12" i="4" s="1"/>
  <c r="V28" i="5"/>
  <c r="K27" i="5"/>
  <c r="J27" i="5"/>
  <c r="S27" i="5"/>
  <c r="M27" i="5"/>
  <c r="L27" i="5"/>
  <c r="I27" i="5"/>
  <c r="K26" i="5"/>
  <c r="J26" i="5"/>
  <c r="S26" i="5"/>
  <c r="M26" i="5"/>
  <c r="L26" i="5"/>
  <c r="I26" i="5"/>
  <c r="K25" i="5"/>
  <c r="J25" i="5"/>
  <c r="S25" i="5"/>
  <c r="M25" i="5"/>
  <c r="L25" i="5"/>
  <c r="I25" i="5"/>
  <c r="K24" i="5"/>
  <c r="J24" i="5"/>
  <c r="S24" i="5"/>
  <c r="M24" i="5"/>
  <c r="L24" i="5"/>
  <c r="I24" i="5"/>
  <c r="K23" i="5"/>
  <c r="J23" i="5"/>
  <c r="S23" i="5"/>
  <c r="M23" i="5"/>
  <c r="L23" i="5"/>
  <c r="I23" i="5"/>
  <c r="K22" i="5"/>
  <c r="J22" i="5"/>
  <c r="S22" i="5"/>
  <c r="M22" i="5"/>
  <c r="L22" i="5"/>
  <c r="I22" i="5"/>
  <c r="K21" i="5"/>
  <c r="J21" i="5"/>
  <c r="S21" i="5"/>
  <c r="M21" i="5"/>
  <c r="L21" i="5"/>
  <c r="I21" i="5"/>
  <c r="K20" i="5"/>
  <c r="J20" i="5"/>
  <c r="S20" i="5"/>
  <c r="M20" i="5"/>
  <c r="L20" i="5"/>
  <c r="I20" i="5"/>
  <c r="K19" i="5"/>
  <c r="J19" i="5"/>
  <c r="S19" i="5"/>
  <c r="M19" i="5"/>
  <c r="M28" i="5" s="1"/>
  <c r="C12" i="4" s="1"/>
  <c r="L19" i="5"/>
  <c r="G28" i="5" s="1"/>
  <c r="I19" i="5"/>
  <c r="I28" i="5" s="1"/>
  <c r="D12" i="4" s="1"/>
  <c r="S16" i="5"/>
  <c r="E11" i="4" s="1"/>
  <c r="V16" i="5"/>
  <c r="F11" i="4" s="1"/>
  <c r="K15" i="5"/>
  <c r="J15" i="5"/>
  <c r="S15" i="5"/>
  <c r="M15" i="5"/>
  <c r="L15" i="5"/>
  <c r="I15" i="5"/>
  <c r="K14" i="5"/>
  <c r="J14" i="5"/>
  <c r="S14" i="5"/>
  <c r="M14" i="5"/>
  <c r="L14" i="5"/>
  <c r="I14" i="5"/>
  <c r="K13" i="5"/>
  <c r="J13" i="5"/>
  <c r="S13" i="5"/>
  <c r="M13" i="5"/>
  <c r="L13" i="5"/>
  <c r="I13" i="5"/>
  <c r="K12" i="5"/>
  <c r="J12" i="5"/>
  <c r="S12" i="5"/>
  <c r="M12" i="5"/>
  <c r="M16" i="5" s="1"/>
  <c r="C11" i="4" s="1"/>
  <c r="L12" i="5"/>
  <c r="I12" i="5"/>
  <c r="K11" i="5"/>
  <c r="K252" i="5" s="1"/>
  <c r="J11" i="5"/>
  <c r="S11" i="5"/>
  <c r="M11" i="5"/>
  <c r="L11" i="5"/>
  <c r="I11" i="5"/>
  <c r="J20" i="3"/>
  <c r="G9" i="1" l="1"/>
  <c r="B10" i="1"/>
  <c r="G251" i="5"/>
  <c r="S251" i="5"/>
  <c r="E39" i="4" s="1"/>
  <c r="H28" i="5"/>
  <c r="M135" i="5"/>
  <c r="C20" i="4" s="1"/>
  <c r="M140" i="5"/>
  <c r="C21" i="4" s="1"/>
  <c r="H146" i="5"/>
  <c r="M150" i="5"/>
  <c r="C23" i="4" s="1"/>
  <c r="M169" i="5"/>
  <c r="C26" i="4" s="1"/>
  <c r="M178" i="5"/>
  <c r="C27" i="4" s="1"/>
  <c r="H209" i="5"/>
  <c r="H223" i="5"/>
  <c r="S249" i="5"/>
  <c r="E38" i="4" s="1"/>
  <c r="H251" i="5"/>
  <c r="V252" i="5"/>
  <c r="F41" i="4" s="1"/>
  <c r="L123" i="5"/>
  <c r="B15" i="4" s="1"/>
  <c r="G135" i="5"/>
  <c r="F20" i="4"/>
  <c r="L154" i="5"/>
  <c r="B24" i="4" s="1"/>
  <c r="G169" i="5"/>
  <c r="L198" i="5"/>
  <c r="B28" i="4" s="1"/>
  <c r="L240" i="5"/>
  <c r="B34" i="4" s="1"/>
  <c r="L251" i="5"/>
  <c r="B39" i="4" s="1"/>
  <c r="I16" i="5"/>
  <c r="D11" i="4" s="1"/>
  <c r="L16" i="5"/>
  <c r="B11" i="4" s="1"/>
  <c r="L34" i="5"/>
  <c r="B13" i="4" s="1"/>
  <c r="L63" i="5"/>
  <c r="B14" i="4" s="1"/>
  <c r="M123" i="5"/>
  <c r="C15" i="4" s="1"/>
  <c r="H135" i="5"/>
  <c r="M154" i="5"/>
  <c r="C24" i="4" s="1"/>
  <c r="M198" i="5"/>
  <c r="C28" i="4" s="1"/>
  <c r="M240" i="5"/>
  <c r="C34" i="4" s="1"/>
  <c r="S242" i="5"/>
  <c r="E35" i="4" s="1"/>
  <c r="I249" i="5"/>
  <c r="D38" i="4" s="1"/>
  <c r="M251" i="5"/>
  <c r="C39" i="4" s="1"/>
  <c r="E18" i="3" s="1"/>
  <c r="M63" i="5"/>
  <c r="C14" i="4" s="1"/>
  <c r="V129" i="5"/>
  <c r="F17" i="4" s="1"/>
  <c r="L215" i="5"/>
  <c r="B30" i="4" s="1"/>
  <c r="L229" i="5"/>
  <c r="B32" i="4" s="1"/>
  <c r="L234" i="5"/>
  <c r="B33" i="4" s="1"/>
  <c r="G249" i="5"/>
  <c r="G16" i="5"/>
  <c r="L28" i="5"/>
  <c r="B12" i="4" s="1"/>
  <c r="M127" i="5"/>
  <c r="C16" i="4" s="1"/>
  <c r="S129" i="5"/>
  <c r="E17" i="4" s="1"/>
  <c r="M162" i="5"/>
  <c r="C25" i="4" s="1"/>
  <c r="M215" i="5"/>
  <c r="C30" i="4" s="1"/>
  <c r="M229" i="5"/>
  <c r="C32" i="4" s="1"/>
  <c r="M234" i="5"/>
  <c r="C33" i="4" s="1"/>
  <c r="I242" i="5"/>
  <c r="D35" i="4" s="1"/>
  <c r="H249" i="5"/>
  <c r="V251" i="5"/>
  <c r="F39" i="4" s="1"/>
  <c r="L223" i="5"/>
  <c r="B31" i="4" s="1"/>
  <c r="H16" i="5"/>
  <c r="D18" i="3"/>
  <c r="F17" i="3"/>
  <c r="G10" i="1" l="1"/>
  <c r="I30" i="2"/>
  <c r="J30" i="2" s="1"/>
  <c r="J31" i="2" s="1"/>
  <c r="G11" i="1"/>
  <c r="L129" i="5"/>
  <c r="B17" i="4" s="1"/>
  <c r="D16" i="3" s="1"/>
  <c r="I251" i="5"/>
  <c r="D39" i="4" s="1"/>
  <c r="F18" i="3" s="1"/>
  <c r="S252" i="5"/>
  <c r="E41" i="4" s="1"/>
  <c r="M129" i="5"/>
  <c r="M252" i="5" s="1"/>
  <c r="C41" i="4" s="1"/>
  <c r="M242" i="5"/>
  <c r="C35" i="4" s="1"/>
  <c r="E17" i="3" s="1"/>
  <c r="G129" i="5"/>
  <c r="G242" i="5"/>
  <c r="H129" i="5"/>
  <c r="H242" i="5"/>
  <c r="I129" i="5"/>
  <c r="D17" i="4" s="1"/>
  <c r="F16" i="3" s="1"/>
  <c r="F20" i="3" s="1"/>
  <c r="L242" i="5"/>
  <c r="B35" i="4" s="1"/>
  <c r="D17" i="3" s="1"/>
  <c r="F22" i="3"/>
  <c r="J23" i="3"/>
  <c r="F23" i="3"/>
  <c r="J24" i="3" l="1"/>
  <c r="L252" i="5"/>
  <c r="B41" i="4" s="1"/>
  <c r="G252" i="5"/>
  <c r="C17" i="4"/>
  <c r="E16" i="3" s="1"/>
  <c r="H252" i="5"/>
  <c r="J22" i="3"/>
  <c r="I252" i="5"/>
  <c r="D41" i="4" s="1"/>
  <c r="F24" i="3"/>
  <c r="J26" i="3"/>
  <c r="J28" i="3" s="1"/>
  <c r="I29" i="3" l="1"/>
  <c r="J29" i="3" s="1"/>
  <c r="J31" i="3" s="1"/>
</calcChain>
</file>

<file path=xl/sharedStrings.xml><?xml version="1.0" encoding="utf-8"?>
<sst xmlns="http://schemas.openxmlformats.org/spreadsheetml/2006/main" count="923" uniqueCount="496">
  <si>
    <t>Rekapitulácia rozpočtu</t>
  </si>
  <si>
    <t>Stavba PRESTAVBA ROZOST.ZIMNÉHO ŠTADIÓNA NA MULTIFUNKČNÉ ŠPORTOVO-KULTÚRNE ZARIADENIE KROMPACHY</t>
  </si>
  <si>
    <t xml:space="preserve">           Sadzby DPH</t>
  </si>
  <si>
    <t xml:space="preserve">   A   </t>
  </si>
  <si>
    <t xml:space="preserve">   B   </t>
  </si>
  <si>
    <t>Názov objektu</t>
  </si>
  <si>
    <t>ZRN</t>
  </si>
  <si>
    <t>VRN %</t>
  </si>
  <si>
    <t>HZS</t>
  </si>
  <si>
    <t>Kompl.čin.</t>
  </si>
  <si>
    <t>Ost. náklady</t>
  </si>
  <si>
    <t>Cena</t>
  </si>
  <si>
    <t>vlastný objekt</t>
  </si>
  <si>
    <t>Krycí list rozpočtu</t>
  </si>
  <si>
    <t xml:space="preserve">Miesto:  </t>
  </si>
  <si>
    <t>Objekt vlastný objekt</t>
  </si>
  <si>
    <t xml:space="preserve">Ks: </t>
  </si>
  <si>
    <t xml:space="preserve">Zákazka: </t>
  </si>
  <si>
    <t xml:space="preserve">Dňa </t>
  </si>
  <si>
    <t>Odberateľ: mesto Krompachy</t>
  </si>
  <si>
    <t>Projektant: AAK - Ing.arch.Ján Katuščák</t>
  </si>
  <si>
    <t xml:space="preserve">IČO: </t>
  </si>
  <si>
    <t xml:space="preserve">DIČ: </t>
  </si>
  <si>
    <t xml:space="preserve">A </t>
  </si>
  <si>
    <t xml:space="preserve">HSV </t>
  </si>
  <si>
    <t xml:space="preserve">PSV </t>
  </si>
  <si>
    <t xml:space="preserve">MONT </t>
  </si>
  <si>
    <t xml:space="preserve">VRN </t>
  </si>
  <si>
    <t>Spolu</t>
  </si>
  <si>
    <t xml:space="preserve">B </t>
  </si>
  <si>
    <t>Ďalšie náklady</t>
  </si>
  <si>
    <t>Ostatné náklady</t>
  </si>
  <si>
    <t xml:space="preserve">Kompletačná činnosť </t>
  </si>
  <si>
    <t xml:space="preserve">HZS </t>
  </si>
  <si>
    <t xml:space="preserve">E </t>
  </si>
  <si>
    <t>Celkové náklady</t>
  </si>
  <si>
    <t>Súčet riadkov 5,10,15,20</t>
  </si>
  <si>
    <t xml:space="preserve">DPH 20% z </t>
  </si>
  <si>
    <t xml:space="preserve">DPH 0% z </t>
  </si>
  <si>
    <t>Spolu v EUR</t>
  </si>
  <si>
    <t xml:space="preserve">F </t>
  </si>
  <si>
    <t xml:space="preserve">C </t>
  </si>
  <si>
    <t>VRN</t>
  </si>
  <si>
    <t>Zariadenie staveniska</t>
  </si>
  <si>
    <t>Sťažené výrobné podmienky</t>
  </si>
  <si>
    <t>Prevádzkové vplyvy</t>
  </si>
  <si>
    <t>0% z [H+P+M]</t>
  </si>
  <si>
    <t>0% z [H+P]</t>
  </si>
  <si>
    <t xml:space="preserve">D </t>
  </si>
  <si>
    <t>Sťažené podmienky dopravy</t>
  </si>
  <si>
    <t>Horské oblasti</t>
  </si>
  <si>
    <t>Mimostavenisková doprava</t>
  </si>
  <si>
    <t>Montáž</t>
  </si>
  <si>
    <t>Materiál</t>
  </si>
  <si>
    <t>ZRN spolu</t>
  </si>
  <si>
    <t>Odberateľ</t>
  </si>
  <si>
    <t>Dodávateľ</t>
  </si>
  <si>
    <t>Projektant,rozpočtár</t>
  </si>
  <si>
    <t>Oddiel</t>
  </si>
  <si>
    <t>Hmotnosť (T)</t>
  </si>
  <si>
    <t>Suť (T)</t>
  </si>
  <si>
    <t>Prehľad rozpočtových nákladov</t>
  </si>
  <si>
    <t>Práce HSV</t>
  </si>
  <si>
    <t>ZEMNÉ PRÁCE</t>
  </si>
  <si>
    <t>ZVISLÉ KONŠTRUKCIE</t>
  </si>
  <si>
    <t>VODOROVNÉ KONŠTRUKCIE</t>
  </si>
  <si>
    <t>POVRCHOVÉ ÚPRAVY</t>
  </si>
  <si>
    <t>OSTATNÉ PRÁCE</t>
  </si>
  <si>
    <t>PRESUNY HMÔT</t>
  </si>
  <si>
    <t>Práce PSV</t>
  </si>
  <si>
    <t>IZOLÁCIE PROTI VODE A VLHKOSTI</t>
  </si>
  <si>
    <t>POVLAKOVÉ KRYTINY</t>
  </si>
  <si>
    <t>IZOLÁCIE TEPELNÉ BEŽNÝCH STAVEBNÝCH KONŠTRUKCIÍ</t>
  </si>
  <si>
    <t>ZTI - VNÚTORNA KANALIZÁCIA</t>
  </si>
  <si>
    <t>ÚSTREDNÉ VYKUROVANIE - VYKUROVACIE TELESÁ</t>
  </si>
  <si>
    <t>DREVOSTAVBY</t>
  </si>
  <si>
    <t>KONŠTRUKCIE KLAMPIARSKE</t>
  </si>
  <si>
    <t>KONŠTRUKCIE STOLÁRSKE</t>
  </si>
  <si>
    <t>KOVOVÉ DOPLNKOVÉ KONŠTRUKCIE</t>
  </si>
  <si>
    <t>PODLAHY A DLAŽBY KERAMICKÉ</t>
  </si>
  <si>
    <t>PODLAHY POVLAKOVÉ</t>
  </si>
  <si>
    <t>OBKLADY KERAMICKÉ</t>
  </si>
  <si>
    <t>OBKLADY Z PRÍRODNÉHO KAMEŇA</t>
  </si>
  <si>
    <t>NÁTERY</t>
  </si>
  <si>
    <t>MAĽBY</t>
  </si>
  <si>
    <t>Montážne práce</t>
  </si>
  <si>
    <t>M-21 ELEKTROMONTÁŽE</t>
  </si>
  <si>
    <t>Celkom v EUR</t>
  </si>
  <si>
    <t>Por.č.</t>
  </si>
  <si>
    <t>Cenník</t>
  </si>
  <si>
    <t>Kód položky</t>
  </si>
  <si>
    <t>Názov</t>
  </si>
  <si>
    <t>Mj</t>
  </si>
  <si>
    <t>Množstvo</t>
  </si>
  <si>
    <t>Cena celkom</t>
  </si>
  <si>
    <t>Hmotnosť/Mj</t>
  </si>
  <si>
    <t>Hmotnosť</t>
  </si>
  <si>
    <t>Suť</t>
  </si>
  <si>
    <t xml:space="preserve">Spracoval: </t>
  </si>
  <si>
    <t>Kvetoslava Berková</t>
  </si>
  <si>
    <t xml:space="preserve">Dátum: </t>
  </si>
  <si>
    <t>Zákazka PRESTAVBA ROZOST.ZIMNÉHO ŠTADIÓNA NA MULTIFUNKČNÉ ŠPORTOVO-KULTÚRNE ZARIADENIE KROMPACHY</t>
  </si>
  <si>
    <t xml:space="preserve">  1/A 1</t>
  </si>
  <si>
    <t xml:space="preserve"> 121101002</t>
  </si>
  <si>
    <t>Odstránenie ornice ručne s vodorov. premiest., na hromady do 50 m hr. nad 150 mm - chodník</t>
  </si>
  <si>
    <t>m3</t>
  </si>
  <si>
    <t xml:space="preserve"> 130201001</t>
  </si>
  <si>
    <t>Výkop jamy a ryhy v obmedzenom priestore horn. tr.3 ručne - obrubník</t>
  </si>
  <si>
    <t xml:space="preserve"> 162701105</t>
  </si>
  <si>
    <t>Vodorovné premiestnenie výkopku tr.1-4 do 10000 m</t>
  </si>
  <si>
    <t>M3</t>
  </si>
  <si>
    <t xml:space="preserve"> 171201201</t>
  </si>
  <si>
    <t>Uloženie sypaniny na skládky do 100 m3</t>
  </si>
  <si>
    <t xml:space="preserve"> 171209991</t>
  </si>
  <si>
    <t>Poplatok za uloženie zeminy na skládku</t>
  </si>
  <si>
    <t xml:space="preserve"> 11/A 1</t>
  </si>
  <si>
    <t xml:space="preserve"> 317162101</t>
  </si>
  <si>
    <t>Keramický predpätý preklad KPP 120x65 mm, dĺžka 1000 mm</t>
  </si>
  <si>
    <t>kus</t>
  </si>
  <si>
    <t xml:space="preserve"> 317162102</t>
  </si>
  <si>
    <t>Keramický predpätý preklad KPP 120x65 mm, dĺžka 1250 mm</t>
  </si>
  <si>
    <t xml:space="preserve"> 317162122</t>
  </si>
  <si>
    <t>Keramický preklad KP 23,8 širky 70mm x výšky 238 mm, dĺžka 1250 mm</t>
  </si>
  <si>
    <t xml:space="preserve"> 342272115</t>
  </si>
  <si>
    <t>Priečky z presných porobetónových tvárnic priečkových P2-500, 100 × 249 × 599 mm na cementovú a tenkovrstvú lepiacu maltu.</t>
  </si>
  <si>
    <t>m2</t>
  </si>
  <si>
    <t xml:space="preserve"> 342272117</t>
  </si>
  <si>
    <t>Priečky z presných porobetónových tvárnic priečkových P2-500, 150 × 249 × 599 mm na cementovú a tenkovrstvú lepiacu maltu</t>
  </si>
  <si>
    <t xml:space="preserve"> 14/C 1</t>
  </si>
  <si>
    <t xml:space="preserve"> 310239411</t>
  </si>
  <si>
    <t>Zamurovanie otvoru s plochou nad 1 do 4m2 v murive nadzákladného tehlami na maltu cementovú - parapety</t>
  </si>
  <si>
    <t xml:space="preserve"> 340239234</t>
  </si>
  <si>
    <t>Zamurovanie otvorov pl do 4 m2 v priečkach alebo stenách z priečkoviek Ytong hr. 125 mm - dvere</t>
  </si>
  <si>
    <t xml:space="preserve"> 340291121</t>
  </si>
  <si>
    <t>Dodatočné ukotvenie priečok k tehelným konštrukciam plochými nerezovými kotvami hr. priečky do 100 mm</t>
  </si>
  <si>
    <t>m</t>
  </si>
  <si>
    <t xml:space="preserve"> 340291122</t>
  </si>
  <si>
    <t>Dodatočné ukotvenie priečok k tehelným konštrukciam plochými nerezovými kotvami hr. priečky nad 100 mm</t>
  </si>
  <si>
    <t>321/A 1</t>
  </si>
  <si>
    <t xml:space="preserve"> 457971111</t>
  </si>
  <si>
    <t>Zriadenie vrstvy z geotextílie s presahom, so sklonom do 1:5, šírky geotextílie do 3 m</t>
  </si>
  <si>
    <t xml:space="preserve"> 462511270</t>
  </si>
  <si>
    <t>Zahádzka z lomového kameňa bez preštrkovania z terénu, hmotnosti jednotlivých kameňov do 200 kg</t>
  </si>
  <si>
    <t>S/S90</t>
  </si>
  <si>
    <t xml:space="preserve"> 693665120</t>
  </si>
  <si>
    <t>Geotextília napr.Tatratex PP 300, netkaná  300g/m2</t>
  </si>
  <si>
    <t>M2</t>
  </si>
  <si>
    <t xml:space="preserve"> 612421740</t>
  </si>
  <si>
    <t>Penetračný náter stien</t>
  </si>
  <si>
    <t xml:space="preserve"> 612421741</t>
  </si>
  <si>
    <t>Potiahnutie vnút.stien sklotextilnou mriežkou do lepidla</t>
  </si>
  <si>
    <t xml:space="preserve"> 612465141</t>
  </si>
  <si>
    <t>Stierka vnútorných stien vyrovnávacia, strojne miešaná,ručne nanášaná hr.3 mm</t>
  </si>
  <si>
    <t xml:space="preserve"> 622474206</t>
  </si>
  <si>
    <t>Potiahnutie vonkajších stien 2x výmera sieťka 145g/m2 lepidlo pod keramický obklad sokľa -Z5</t>
  </si>
  <si>
    <t xml:space="preserve"> 625250010</t>
  </si>
  <si>
    <t>Kontaktný zatepľovací systém napr. EPS Greywall hr. izolantu 30 mm omietka silikón Top - ostenie Z2</t>
  </si>
  <si>
    <t xml:space="preserve"> 625250015</t>
  </si>
  <si>
    <t>Kontaktný zatepľovací systém napr. EPS Greywall hr. izolantu 100 mm omietka silikón Top -Z1</t>
  </si>
  <si>
    <t xml:space="preserve"> 62525001810</t>
  </si>
  <si>
    <t>Kontaktný zatepľovací systém napr. EPS Greywall hr. izolantu 150 mm omietka silikón Top - Z3</t>
  </si>
  <si>
    <t xml:space="preserve"> 625250151</t>
  </si>
  <si>
    <t>Doteplenie vonk. konštrukcie, bez povrchovej úpravy, systém XPS STYRODUR 2800 C  lepený celoplošne bez prikotvenia hr. izol 3cm - sokeľ ostenie</t>
  </si>
  <si>
    <t xml:space="preserve"> 625250155</t>
  </si>
  <si>
    <t>Doteplenie vonk. konštrukcie, bez povrchovej úpravy, systém XPS STYRODUR 2800 C  lepený rámovo s prikotvením, hr. izolantu 8cm - Z5</t>
  </si>
  <si>
    <t xml:space="preserve"> 625251122</t>
  </si>
  <si>
    <t>Kontaktný zatepľovací systém napr. Nobasil FKD,hrúbka izolantu 150 mm omietka silikón Top - Z4</t>
  </si>
  <si>
    <t xml:space="preserve"> 627990006</t>
  </si>
  <si>
    <t>Tesnenie špár obvodového plášťa polyuretánovou penou - pod parapety</t>
  </si>
  <si>
    <t>M</t>
  </si>
  <si>
    <t xml:space="preserve"> 631312611</t>
  </si>
  <si>
    <t>Mazanina z betónu prostého tr.C 16/20 hr.nad 50 do 80 mm - pod podlahy</t>
  </si>
  <si>
    <t xml:space="preserve"> 631313611</t>
  </si>
  <si>
    <t>Mazanina z betónu prostého tr.C 16/20 hr.nad 80 do 120 mm - chodník</t>
  </si>
  <si>
    <t xml:space="preserve"> 631319171</t>
  </si>
  <si>
    <t>Príplatok za strhnutie povrchu mazaniny latou pre hr. obidvoch vrstiev mazaniny nad 50 do 80 mm</t>
  </si>
  <si>
    <t xml:space="preserve"> 631362021</t>
  </si>
  <si>
    <t>Výstuž mazanín z betónov (z kameniva) a z ľahkých betónov zo zváraných sietí z drôtov typu KARI - podlahy</t>
  </si>
  <si>
    <t>t</t>
  </si>
  <si>
    <t xml:space="preserve"> 631571003</t>
  </si>
  <si>
    <t>Násyp zo štrkopiesku 0-32so zhutnením (pre spevnenie podkladu) - okapový chodník</t>
  </si>
  <si>
    <t xml:space="preserve"> 632477401</t>
  </si>
  <si>
    <t>Samonivelizačná podl. hmota Stierka 20 MPa, na vnútorné použitie, ozn. 060, hr. 2 mm - P1,3,4</t>
  </si>
  <si>
    <t xml:space="preserve"> 632921413</t>
  </si>
  <si>
    <t>Dlažba z betónových dlaždíc do cem malty MC-10 rozm.50x50x5cm - okapový chodník</t>
  </si>
  <si>
    <t xml:space="preserve"> 641952211</t>
  </si>
  <si>
    <t>Osadenie dreveného alebo plastového okenného rámu plochy do 2, 5m2</t>
  </si>
  <si>
    <t xml:space="preserve"> 641952451</t>
  </si>
  <si>
    <t>Osadenie dreveného alebo plastového okenného rámu plochy 4-10m2</t>
  </si>
  <si>
    <t xml:space="preserve"> 642942111</t>
  </si>
  <si>
    <t>Osadenie oceľového,plastového dverového rámu plochy otvoru do 2, 5m2</t>
  </si>
  <si>
    <t xml:space="preserve"> 642942221</t>
  </si>
  <si>
    <t>Osadenie oceľového,plastového dverového rámu plochy otvoru 2, 5-4,5m2</t>
  </si>
  <si>
    <t>S/S50</t>
  </si>
  <si>
    <t xml:space="preserve"> 553317000</t>
  </si>
  <si>
    <t>Zárubeň oceľová CgU 600/1970</t>
  </si>
  <si>
    <t>KUS</t>
  </si>
  <si>
    <t xml:space="preserve"> 553317020</t>
  </si>
  <si>
    <t>Zárubeň oceľová CgU 700/1970</t>
  </si>
  <si>
    <t xml:space="preserve"> 553317040</t>
  </si>
  <si>
    <t>Zárubeň oceľová CgU 800/1970</t>
  </si>
  <si>
    <t xml:space="preserve"> 553317060</t>
  </si>
  <si>
    <t>Zárubeň oceľová CgU 900/1970</t>
  </si>
  <si>
    <t xml:space="preserve">  3/A 1</t>
  </si>
  <si>
    <t xml:space="preserve"> 941941042</t>
  </si>
  <si>
    <t>Montáž lešenia ľahkého pracovného radového s podlahami šírky nad 1, 00 do 1,20 m a výšky 10-30 m</t>
  </si>
  <si>
    <t xml:space="preserve"> 941941292</t>
  </si>
  <si>
    <t>Príplatok za prvý a každý ďalší i začatý mesiac použitia lešenia k cene -1042</t>
  </si>
  <si>
    <t xml:space="preserve"> 941955004</t>
  </si>
  <si>
    <t>Lešenie ľahké pracovné pomocné, s výškou lešeňovej podlahy nad 2,50 do 3,5 m - stropy 001-009</t>
  </si>
  <si>
    <t xml:space="preserve"> 944944103</t>
  </si>
  <si>
    <t>Ochranná sieť na boku lešenia zo siete - montáž</t>
  </si>
  <si>
    <t xml:space="preserve">  3/B 1</t>
  </si>
  <si>
    <t xml:space="preserve"> 941941842</t>
  </si>
  <si>
    <t>Demontáž lešenia ľahkého pracovného radového a s podlahami, šírky nad 1,00 do 1,20 m výšky 10-30 m</t>
  </si>
  <si>
    <t xml:space="preserve"> 944944803</t>
  </si>
  <si>
    <t>Ochranná sieť na boku lešenia zo siete - demontáž</t>
  </si>
  <si>
    <t xml:space="preserve"> 952901111</t>
  </si>
  <si>
    <t>Vyčistenie budov pri výške podlaží do 4m</t>
  </si>
  <si>
    <t xml:space="preserve"> 953945002</t>
  </si>
  <si>
    <t>Profil ochranný rohový s integrovanou sieťovinou na spevnenie zateplenia - okná ,dvere,rohy</t>
  </si>
  <si>
    <t xml:space="preserve"> 953945093</t>
  </si>
  <si>
    <t>Parapetný a prechodový profil so sieťkou a penovou páskou</t>
  </si>
  <si>
    <t xml:space="preserve"> 953945100</t>
  </si>
  <si>
    <t>Lišta APU so sieťkou medzi okenný profil a zateplenie</t>
  </si>
  <si>
    <t xml:space="preserve"> 953946131</t>
  </si>
  <si>
    <t>Príslušenstvo k zateplovaciemu systému - BASF, soklový AL zakladací profil hr. 0,8 mm - hr. izolantu 150 mm</t>
  </si>
  <si>
    <t xml:space="preserve"> 953996142</t>
  </si>
  <si>
    <t>Rohový PVC profil s odkvapničkou a integrovanou tkaninou  PVC 100x100 nepriznaný vo fasáde</t>
  </si>
  <si>
    <t xml:space="preserve"> 959791112</t>
  </si>
  <si>
    <t>Vetracie rúry novodurove Ms 125 mm - napojenie vetr.mriežok</t>
  </si>
  <si>
    <t xml:space="preserve">M    </t>
  </si>
  <si>
    <t xml:space="preserve"> 13/B 1</t>
  </si>
  <si>
    <t xml:space="preserve"> 962031133</t>
  </si>
  <si>
    <t>Búranie priečok z tehál pálených, plných alebo dutých hr. do 150 mm -0,261 t</t>
  </si>
  <si>
    <t xml:space="preserve"> 963051113</t>
  </si>
  <si>
    <t>Búranie železobetónových stropov doskových hr.nad 80 mm,  -2,40000t</t>
  </si>
  <si>
    <t xml:space="preserve"> 965043441</t>
  </si>
  <si>
    <t>Búranie podkladov pod dlažby betónových s poterom alebo terazzom hr. do 150 mm, plochy nad 4 m2 - B3</t>
  </si>
  <si>
    <t xml:space="preserve"> 965081713</t>
  </si>
  <si>
    <t>Búranie dlažieb z xylolitových, alebo keramických dlaždíc hr. do 10 mm plochy nad 1 m2 -0,020 t - B3</t>
  </si>
  <si>
    <t xml:space="preserve"> 965081815</t>
  </si>
  <si>
    <t>Búranie soklíkov z kamenin., cement., terazzových a keramických dlaždíc hr. nad 10 mm</t>
  </si>
  <si>
    <t xml:space="preserve"> 967031132</t>
  </si>
  <si>
    <t>Prikresanie rovných ostení, bez odstupu, po hrubom vybúraní otvorov, v murive tehl. na maltu,  -0,05700t</t>
  </si>
  <si>
    <t xml:space="preserve"> 967041112</t>
  </si>
  <si>
    <t>Prikresanie rovných ostení bez odstupu, po hrubom vybúraní otvorov, v betóne,  -0,06600t</t>
  </si>
  <si>
    <t xml:space="preserve"> 968061125</t>
  </si>
  <si>
    <t>Vyvesenie alebo zavesenie dreveného dverného krídla do 2 m2</t>
  </si>
  <si>
    <t xml:space="preserve"> 968062354</t>
  </si>
  <si>
    <t>Vybúranie drevených rámov okien dvojitých alebo zdvojených, plochy do 1 m2,  -0,08200t</t>
  </si>
  <si>
    <t xml:space="preserve"> 968062355</t>
  </si>
  <si>
    <t>Vybúranie drevených rámov okien dvojitých alebo zdvojených, plochy do 2 m2,  -0,06300t</t>
  </si>
  <si>
    <t xml:space="preserve"> 968062357</t>
  </si>
  <si>
    <t>Vybúranie drevených rámov okien dvojitých alebo zdvojených, plochy nad 4 m2,  -0,04800t</t>
  </si>
  <si>
    <t xml:space="preserve"> 968072455</t>
  </si>
  <si>
    <t>Vybúranie a vybratie kovových dverových zárubní, plochy do 2 m2 -0,076 t</t>
  </si>
  <si>
    <t xml:space="preserve"> 968072456</t>
  </si>
  <si>
    <t>Vybúranie a vybratie kovových dverových zárubní, plochy nad 2 m2 -0,063 t</t>
  </si>
  <si>
    <t xml:space="preserve"> 971033231</t>
  </si>
  <si>
    <t>Vybúranie otvoru v murive tehl. plochy do 0, 0225 m2 hr.do 150 mm,  -0,00400t - vzt</t>
  </si>
  <si>
    <t xml:space="preserve"> 971033241</t>
  </si>
  <si>
    <t>Vybúranie otvoru v murive tehl. plochy do 0, 0225 m2 hr.do 300 mm,  -0,00800t - vzt</t>
  </si>
  <si>
    <t xml:space="preserve"> 971033531</t>
  </si>
  <si>
    <t>Vybúranie otvorov v murive tehl. plochy do 1 m2 hr.do 150 mm,  -0,28100t</t>
  </si>
  <si>
    <t xml:space="preserve"> 971033631</t>
  </si>
  <si>
    <t>Vybúranie otvorov v murive tehl. plochy do 4 m2 hr.do 150 mm,  -0,27000t</t>
  </si>
  <si>
    <t xml:space="preserve"> 971033641</t>
  </si>
  <si>
    <t>Vybúranie otvorov v murive tehl. plochy do 4 m2 hr.do 300 mm,  -1,87500t</t>
  </si>
  <si>
    <t xml:space="preserve"> 973031324</t>
  </si>
  <si>
    <t>Vysekanie v murive z tehál kapsy plochy do 0, 10 m2, hĺbky do 150 mm,  -0,01500t</t>
  </si>
  <si>
    <t xml:space="preserve"> 974031664</t>
  </si>
  <si>
    <t>Vysekávanie rýh v tehl. murive pre vťahov. nosníkov hĺbke do 150 mm,  -0,04200t</t>
  </si>
  <si>
    <t xml:space="preserve"> 976085211</t>
  </si>
  <si>
    <t>Vybúranie vetracích mreží, plochy do 0,30 m2 -0,024 t - B7</t>
  </si>
  <si>
    <t xml:space="preserve"> 978013191</t>
  </si>
  <si>
    <t>Otlčenie vnút. omietok stien MV MVC do 100 %</t>
  </si>
  <si>
    <t xml:space="preserve"> 978015291</t>
  </si>
  <si>
    <t>Otlčenie omietok vonkajších, s vyškriabaním škár v I. až IV.st. zlož., v rozsahu do 100 % -0,059t - východná fasáda</t>
  </si>
  <si>
    <t xml:space="preserve"> 978059531</t>
  </si>
  <si>
    <t>Odsekanie a odobratie stien z obkladačiek vnútorných nad 2 m2,  -0,06800t</t>
  </si>
  <si>
    <t xml:space="preserve"> 978059631</t>
  </si>
  <si>
    <t>Odsekanie a odobratie stien z obkladačiek vonkajších nad 2 m2,  -0,08900t - B4</t>
  </si>
  <si>
    <t xml:space="preserve"> 979081111</t>
  </si>
  <si>
    <t>Odvoz sutiny a vybúraných hmôt na skládku do 1 km</t>
  </si>
  <si>
    <t xml:space="preserve"> 979081121</t>
  </si>
  <si>
    <t>Odvoz sutiny a vybúraných hmôt na skládku za každý ďalší 1 km</t>
  </si>
  <si>
    <t xml:space="preserve"> 979082111</t>
  </si>
  <si>
    <t>Vnútrostavenisková doprava sutiny a vybúraných hmôt do 10 m</t>
  </si>
  <si>
    <t xml:space="preserve"> 979082121</t>
  </si>
  <si>
    <t>Vnútrostavenisková doprava sutiny a vybúraných hmôt za každých ďalších 5 m</t>
  </si>
  <si>
    <t xml:space="preserve"> 979082133</t>
  </si>
  <si>
    <t>Poplatok za uloženie vybúranej sute na verejnú skládku (orientačná cena)</t>
  </si>
  <si>
    <t>T</t>
  </si>
  <si>
    <t xml:space="preserve"> 953941411</t>
  </si>
  <si>
    <t>Osadenie vetracích mriežok s plochou do 0,10 m2</t>
  </si>
  <si>
    <t>221/A 1</t>
  </si>
  <si>
    <t xml:space="preserve"> 916561111</t>
  </si>
  <si>
    <t xml:space="preserve">Osadenie záhon. obrubníka betón., do lôžka z bet. pros. tr. C 10/12,5 s bočnou oporou </t>
  </si>
  <si>
    <t xml:space="preserve"> 918101111</t>
  </si>
  <si>
    <t>Lôžko pod obrub., krajníky alebo obruby z dlažob. kociek z betónu prostého tr. C 10/12,5</t>
  </si>
  <si>
    <t>764/B 1</t>
  </si>
  <si>
    <t xml:space="preserve"> 764410850</t>
  </si>
  <si>
    <t>Demontáž oplechovania parapetov rš od 100 do 330 mm,  -0,00135t - B6</t>
  </si>
  <si>
    <t xml:space="preserve"> 764430840</t>
  </si>
  <si>
    <t>Demontáž oplechovania múrov a nadmuroviek rš od 330 do 500 mm,  -0,00230t - B5</t>
  </si>
  <si>
    <t xml:space="preserve"> 764454802</t>
  </si>
  <si>
    <t>Demontáž odpadových rúr kruhových, s priemerom 120 mm,  -0,00285t</t>
  </si>
  <si>
    <t>767/B 1</t>
  </si>
  <si>
    <t xml:space="preserve"> 767132812</t>
  </si>
  <si>
    <t>Demontáž stien a priečok z plechu zváraných,  -0,01800t</t>
  </si>
  <si>
    <t xml:space="preserve"> 767920870</t>
  </si>
  <si>
    <t>Demontáž oceľových mreží  -0,01300t  - okien</t>
  </si>
  <si>
    <t>R/R 0</t>
  </si>
  <si>
    <t xml:space="preserve">        13</t>
  </si>
  <si>
    <t>Demontáž svietidiel na fasáde</t>
  </si>
  <si>
    <t>P/PC</t>
  </si>
  <si>
    <t xml:space="preserve"> 000000057</t>
  </si>
  <si>
    <t>Kovová šatňová skrinka na nožkách - P11</t>
  </si>
  <si>
    <t xml:space="preserve"> 000000094</t>
  </si>
  <si>
    <t>Axiálny ventilátor do potrubia napr. Dalap AP100Z s dobehom priem.100mm - P6</t>
  </si>
  <si>
    <t>S/S20</t>
  </si>
  <si>
    <t xml:space="preserve"> 2861116700</t>
  </si>
  <si>
    <t>Rúrka odpadná rovná 110x2,2 mm - P5</t>
  </si>
  <si>
    <t xml:space="preserve"> 553444011</t>
  </si>
  <si>
    <t>Vetracia mriežka plastová. 150x150 mm s prírubou priem 100 - P7</t>
  </si>
  <si>
    <t>S/S70</t>
  </si>
  <si>
    <t xml:space="preserve"> 592174601</t>
  </si>
  <si>
    <t>Obrubník betónový rozm.100x5x20 cm - okap.chodník</t>
  </si>
  <si>
    <t xml:space="preserve"> 999281111</t>
  </si>
  <si>
    <t>Presun hmôt pre opravy a údržbu objektov vrátane vonkajších plášťov výšky do 25 m</t>
  </si>
  <si>
    <t>711/A 1</t>
  </si>
  <si>
    <t xml:space="preserve"> 998711201</t>
  </si>
  <si>
    <t>Presun hmôt pre izoláciu proti vode v objektoch výšky do 6 m</t>
  </si>
  <si>
    <t xml:space="preserve"> %</t>
  </si>
  <si>
    <t>S/S10</t>
  </si>
  <si>
    <t xml:space="preserve"> 111634562</t>
  </si>
  <si>
    <t>Rýchlotvrdnúca hybridná hydroizolácia AQUAFIN  RS300 hr. 3mm vč.náteru - podlahy,steny sprchy</t>
  </si>
  <si>
    <t>711/A 2</t>
  </si>
  <si>
    <t xml:space="preserve"> 712991040</t>
  </si>
  <si>
    <t>Montáž podkladnej konštrukcie z OSB dosiek hr. 18 mm na atike šírky 411 -620 mm pod klampiarske konš vr.materiálu</t>
  </si>
  <si>
    <t xml:space="preserve"> 998712201</t>
  </si>
  <si>
    <t>Presun hmôt pre izoláciu povlakovej krytiny v objektoch výšky do 6 m</t>
  </si>
  <si>
    <t>713/A 1</t>
  </si>
  <si>
    <t xml:space="preserve"> 713121111</t>
  </si>
  <si>
    <t>Montáž tepelnej izolácie  pásmi podláh, jednovrstvová</t>
  </si>
  <si>
    <t>713/A 5</t>
  </si>
  <si>
    <t xml:space="preserve"> 998713201</t>
  </si>
  <si>
    <t>Presun hmôt pre izolácie tepelné v objektoch výšky do 6 m</t>
  </si>
  <si>
    <t xml:space="preserve"> 2837650240</t>
  </si>
  <si>
    <t>Extrud polystyrén  Styrodur 3035 CS hrúbka 50mm - P1,3,4</t>
  </si>
  <si>
    <t xml:space="preserve">       21</t>
  </si>
  <si>
    <t>Zdravotechnická inštalácia - viď samostatný rozpočet</t>
  </si>
  <si>
    <t>€</t>
  </si>
  <si>
    <t xml:space="preserve">       24</t>
  </si>
  <si>
    <t>Ústredné vykurovanie - viď samostatný rozpočet</t>
  </si>
  <si>
    <t>763/A 2</t>
  </si>
  <si>
    <t xml:space="preserve"> 763122141</t>
  </si>
  <si>
    <t>SDK stena predsadená jednoduchá kca UD a CD dosky 1x GKFI tl 12,5 mm - obklad potrubia</t>
  </si>
  <si>
    <t xml:space="preserve"> 763124153</t>
  </si>
  <si>
    <t>Obklad steny sadrokart.doskou napr. 2x Habito na kovový rošt - za wc</t>
  </si>
  <si>
    <t xml:space="preserve"> 763133110</t>
  </si>
  <si>
    <t>SDK podhľad D113 zavesená nosná kca ocel profil dosky GKB hr. 12,5 mm</t>
  </si>
  <si>
    <t xml:space="preserve"> 763133310</t>
  </si>
  <si>
    <t>SDK podhľad D113 zavesená nosná kca ocel profil dosky GKBI hr. 12,5</t>
  </si>
  <si>
    <t xml:space="preserve"> 998763401</t>
  </si>
  <si>
    <t>Presun hmôt pre sádrokartónové konštrukcie v stavbách(objektoch )výšky do 7 m</t>
  </si>
  <si>
    <t>764/A 6</t>
  </si>
  <si>
    <t xml:space="preserve"> 764711114</t>
  </si>
  <si>
    <t>Oplechovanie parapetov z LPL plechu rš 250 mm - P1</t>
  </si>
  <si>
    <t xml:space="preserve"> 764731117</t>
  </si>
  <si>
    <t>Oplechovanie múrov LPL plechu rš 750 mm - P10</t>
  </si>
  <si>
    <t xml:space="preserve"> 764752112</t>
  </si>
  <si>
    <t>Montáž kruhovej odtokovej rúry rovnej do D 120 mm s objímkou</t>
  </si>
  <si>
    <t>764/A 7</t>
  </si>
  <si>
    <t xml:space="preserve"> 998764201</t>
  </si>
  <si>
    <t>Presun hmôt pre konštrukcie klampiarske v objektoch výšky do 6 m</t>
  </si>
  <si>
    <t>766/A 1</t>
  </si>
  <si>
    <t xml:space="preserve"> 766661512</t>
  </si>
  <si>
    <t>Montáž dverového krídla kompletiz.otváravého z tvrdého dreva s polodrážkou, jednokrídlové</t>
  </si>
  <si>
    <t xml:space="preserve"> 766694141</t>
  </si>
  <si>
    <t>Montáž parapetnej dosky plastovej šírky do 300 mm, dĺžky do 1000 mm</t>
  </si>
  <si>
    <t xml:space="preserve"> 998766201</t>
  </si>
  <si>
    <t>Presun hmot pre konštrukcie stolárske v objektoch výšky do 6 m</t>
  </si>
  <si>
    <t xml:space="preserve"> 605000011</t>
  </si>
  <si>
    <t>Obklad oceľ.schodiska doskami mdf  d+m</t>
  </si>
  <si>
    <t xml:space="preserve"> 605000034</t>
  </si>
  <si>
    <t>Drevené dvere dýhované napr. Porta plné šír.60-90cm/197cm kompl.</t>
  </si>
  <si>
    <t>ks</t>
  </si>
  <si>
    <t xml:space="preserve"> 6119000990</t>
  </si>
  <si>
    <t>Vnútorná parapetná doska plastová komôrková š. 340 mm biela, mramor, buk, zlatý dub - P2</t>
  </si>
  <si>
    <t>767/A 1</t>
  </si>
  <si>
    <t xml:space="preserve"> 767631100</t>
  </si>
  <si>
    <t>Montáž okien, stien a dverí plastových</t>
  </si>
  <si>
    <t>767/A 3</t>
  </si>
  <si>
    <t xml:space="preserve"> 767510111</t>
  </si>
  <si>
    <t>Montáž kanálových krytov osadenie krytov</t>
  </si>
  <si>
    <t>kg</t>
  </si>
  <si>
    <t xml:space="preserve"> 767616111</t>
  </si>
  <si>
    <t>Montáž okien,stien z AL-profilov</t>
  </si>
  <si>
    <t xml:space="preserve"> 767995108</t>
  </si>
  <si>
    <t>Montáž ostatných atypických kovových stavebných doplnkových konštrukcií nad 500 kg - ok schody a rám OR1</t>
  </si>
  <si>
    <t xml:space="preserve"> 998767201</t>
  </si>
  <si>
    <t>Presun hmôt pre kovové stavebné doplnkové konštrukcie v objektoch výšky do 6 m</t>
  </si>
  <si>
    <t xml:space="preserve"> R0003251</t>
  </si>
  <si>
    <t>Montáž stien z laminodosky</t>
  </si>
  <si>
    <t xml:space="preserve"> 000000040</t>
  </si>
  <si>
    <t>Stena z laminodosky s povrchom malamín s Al profilmi výšky od 2,05-250m - P4</t>
  </si>
  <si>
    <t xml:space="preserve"> 000000040.</t>
  </si>
  <si>
    <t>Dvere jednokrídlové so wc zámkom z laminodosky s povrchom malamín s Al profilmi - P4</t>
  </si>
  <si>
    <t xml:space="preserve"> 551000015</t>
  </si>
  <si>
    <t xml:space="preserve">Zábradlie nerezové schodov v.100cm vr.montáže a dovozu </t>
  </si>
  <si>
    <t xml:space="preserve"> 553000002</t>
  </si>
  <si>
    <t>Oceľové profily - rám OR1,oceľové schody</t>
  </si>
  <si>
    <t xml:space="preserve"> 55300011</t>
  </si>
  <si>
    <t xml:space="preserve">Nerezové madlo s úchytami priem.42mm dodávka a montáž  </t>
  </si>
  <si>
    <t xml:space="preserve"> 765000100</t>
  </si>
  <si>
    <t>Krytina z polykarbonátu bronz hr.16mm a nerez profily montáž + dodávka - P8</t>
  </si>
  <si>
    <t xml:space="preserve"> 767100001</t>
  </si>
  <si>
    <t>Plastové okná biele 2sklo vč.zasklenia  p.c.  - ozn.101 -105</t>
  </si>
  <si>
    <t xml:space="preserve"> 767325005</t>
  </si>
  <si>
    <t>Kotvy Hilty montáž a dodávka</t>
  </si>
  <si>
    <t xml:space="preserve"> 767326012</t>
  </si>
  <si>
    <t>Hliníkove dvere vr.zasklenia  - ozn.D5,6,7</t>
  </si>
  <si>
    <t xml:space="preserve"> 553401900</t>
  </si>
  <si>
    <t>Poklop oceľový rozm.  60x60 cm - P14</t>
  </si>
  <si>
    <t xml:space="preserve"> 553401920</t>
  </si>
  <si>
    <t>Poklop oceľový rozm. 90x60 cm - P14</t>
  </si>
  <si>
    <t>771/A 1</t>
  </si>
  <si>
    <t xml:space="preserve"> 771415016</t>
  </si>
  <si>
    <t>Montáž soklíkov z obkladačiek porovinových do tmelu, rovné,výška 100 mm</t>
  </si>
  <si>
    <t xml:space="preserve"> 771575111</t>
  </si>
  <si>
    <t>Príplatok za vodovzdorný tmel</t>
  </si>
  <si>
    <t xml:space="preserve"> 771575112</t>
  </si>
  <si>
    <t>Príplatok za pracnosť</t>
  </si>
  <si>
    <t xml:space="preserve"> 771575113</t>
  </si>
  <si>
    <t>Príplatok za špárovanie</t>
  </si>
  <si>
    <t xml:space="preserve"> 771576109</t>
  </si>
  <si>
    <t>Montáž podláh z dlaždíc keram. ukl. do tmelu flexibil.bez povrchovej úpravy alebo glaz.</t>
  </si>
  <si>
    <t xml:space="preserve"> 998771201</t>
  </si>
  <si>
    <t>Presun hmôt pre podlahy z dlaždíc v objektoch výšky do 6m</t>
  </si>
  <si>
    <t xml:space="preserve"> 5976412100</t>
  </si>
  <si>
    <t>Dlaždice keramické protišmykové rozm.300x300mm</t>
  </si>
  <si>
    <t xml:space="preserve"> 597649805</t>
  </si>
  <si>
    <t>Dlaždice keramické rozm.400x600mm</t>
  </si>
  <si>
    <t>775/A 2</t>
  </si>
  <si>
    <t xml:space="preserve"> 776591000</t>
  </si>
  <si>
    <t>Lepenie povlakových podláh špeciálnych gumových pre športové plochy z pásov</t>
  </si>
  <si>
    <t xml:space="preserve"> 998776201</t>
  </si>
  <si>
    <t>Presun hmôt pre podlahy povlakové v objektoch výšky do 6 m</t>
  </si>
  <si>
    <t xml:space="preserve"> 776574011</t>
  </si>
  <si>
    <t>Športová podlaha napr.Gerflor Taraflex Sport M Evolution</t>
  </si>
  <si>
    <t>771/A 2</t>
  </si>
  <si>
    <t xml:space="preserve"> 781445014</t>
  </si>
  <si>
    <t>Montáž obkladov stien z obkladačiek hutných, keramických do tmelu,veľkosť 250x 200 mm</t>
  </si>
  <si>
    <t xml:space="preserve"> 781445059</t>
  </si>
  <si>
    <t>Montáž obkladov stien z obkladačiek hutných, keramických do tmelu, škar. Ceresit CE 33 400x600 mm</t>
  </si>
  <si>
    <t xml:space="preserve"> 998781201</t>
  </si>
  <si>
    <t>Presun hmôt pre obklady keramické v objektoch výšky do 6 m</t>
  </si>
  <si>
    <t xml:space="preserve"> 597657108</t>
  </si>
  <si>
    <t>Obklad gres mrazuvzdorný rozm.400x600mm - vonk.sokeľ</t>
  </si>
  <si>
    <t xml:space="preserve"> 597657560</t>
  </si>
  <si>
    <t>Obkladačky keramické hutné glazované jednofar. hladké</t>
  </si>
  <si>
    <t>782/A 2</t>
  </si>
  <si>
    <t xml:space="preserve"> 782111140</t>
  </si>
  <si>
    <t>Montáž obkladov stien pravouhl. doskami z mäkkých kameňov s lícom rovným, hr. od 25 do 50 mm</t>
  </si>
  <si>
    <t xml:space="preserve"> 998782201</t>
  </si>
  <si>
    <t>Presun hmôt pre kamenné obklady v objektoch výšky do 6 m</t>
  </si>
  <si>
    <t>S/S60</t>
  </si>
  <si>
    <t xml:space="preserve"> 5838107310</t>
  </si>
  <si>
    <t>Kamenný obklad - m.č.012</t>
  </si>
  <si>
    <t>783/A 1</t>
  </si>
  <si>
    <t xml:space="preserve"> 783222100</t>
  </si>
  <si>
    <t>Nátery kov.stav.doplnk.konštr. syntetické farby šedej na vzduchu schnúce dvojnásobné</t>
  </si>
  <si>
    <t xml:space="preserve"> 783226100</t>
  </si>
  <si>
    <t>Nátery kov.stav.doplnk.konštr. syntetické farby šedej na vzduchu schnúce základný - ok schody,OR1,zárubne</t>
  </si>
  <si>
    <t>784/A 1</t>
  </si>
  <si>
    <t xml:space="preserve"> 784401011</t>
  </si>
  <si>
    <t>Maľby sádrokartónových stien a stropov vč.podkladného náteru</t>
  </si>
  <si>
    <t xml:space="preserve"> 784410100</t>
  </si>
  <si>
    <t>Penetrovanie jednonásobné jemnozrnných podkladov výšky do 3, 80 m</t>
  </si>
  <si>
    <t xml:space="preserve"> 784452371</t>
  </si>
  <si>
    <t>Maľby z maliarskych zmesí tekutých Primalex, jednofarebné dvojnásobné v miestn. výšky do 3,80 m</t>
  </si>
  <si>
    <t xml:space="preserve">       22</t>
  </si>
  <si>
    <t>Elektroinštalácia - viď samostatný rozpočet</t>
  </si>
  <si>
    <t xml:space="preserve">       23</t>
  </si>
  <si>
    <t>ELI slaboprúd - viď samostatný rozpočet</t>
  </si>
  <si>
    <t xml:space="preserve"> 10000006</t>
  </si>
  <si>
    <t>Demontáž a spätná montáž  bleskozvodu na fasáde s novým kotvením - P9</t>
  </si>
  <si>
    <t xml:space="preserve">           Celkom bez DPH</t>
  </si>
  <si>
    <t xml:space="preserve">           DPH 20% z </t>
  </si>
  <si>
    <t xml:space="preserve">           DPH 0% z </t>
  </si>
  <si>
    <t xml:space="preserve">          Celkom v EUR</t>
  </si>
  <si>
    <t>Krycí list stavby</t>
  </si>
  <si>
    <t xml:space="preserve">Dodávateľ: </t>
  </si>
  <si>
    <t>Dodávateľ: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</si>
</sst>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##\ ###\ ##0.00"/>
    <numFmt numFmtId="165" formatCode="###\ ###\ ##0.0000"/>
    <numFmt numFmtId="166" formatCode="###\ ###\ ##0.000"/>
  </numFmts>
  <fonts count="19" x14ac:knownFonts="1">
    <font>
      <sz val="11"/>
      <color theme="1"/>
      <name val="Calibri"/>
      <family val="2"/>
      <charset val="238"/>
      <scheme val="minor"/>
    </font>
    <font>
      <sz val="11"/>
      <color theme="1"/>
      <name val="Arial CE"/>
      <charset val="238"/>
    </font>
    <font>
      <b/>
      <sz val="11"/>
      <color theme="1"/>
      <name val="Arial CE"/>
      <charset val="238"/>
    </font>
    <font>
      <b/>
      <sz val="10"/>
      <color theme="1"/>
      <name val="Arial CE"/>
      <charset val="238"/>
    </font>
    <font>
      <b/>
      <sz val="8"/>
      <color theme="1"/>
      <name val="Arial CE"/>
      <charset val="238"/>
    </font>
    <font>
      <sz val="8"/>
      <color theme="1"/>
      <name val="Arial CE"/>
      <charset val="238"/>
    </font>
    <font>
      <sz val="9"/>
      <color theme="1"/>
      <name val="Arial CE"/>
      <charset val="238"/>
    </font>
    <font>
      <sz val="9"/>
      <color rgb="FF0000FF"/>
      <name val="Arial CE"/>
      <charset val="238"/>
    </font>
    <font>
      <sz val="8"/>
      <color theme="1"/>
      <name val="Calibri"/>
      <family val="2"/>
      <charset val="238"/>
      <scheme val="minor"/>
    </font>
    <font>
      <sz val="12"/>
      <color theme="1"/>
      <name val="Arial CE"/>
      <charset val="238"/>
    </font>
    <font>
      <sz val="12"/>
      <color theme="1"/>
      <name val="Calibri"/>
      <family val="2"/>
      <charset val="238"/>
      <scheme val="minor"/>
    </font>
    <font>
      <b/>
      <sz val="9"/>
      <color theme="1"/>
      <name val="Arial CE"/>
      <charset val="238"/>
    </font>
    <font>
      <sz val="8"/>
      <color rgb="FF000000"/>
      <name val="Arial CE"/>
      <charset val="238"/>
    </font>
    <font>
      <sz val="8"/>
      <color rgb="FF000000"/>
      <name val="Calibri"/>
      <family val="2"/>
      <charset val="238"/>
      <scheme val="minor"/>
    </font>
    <font>
      <sz val="8"/>
      <color rgb="FF0000FF"/>
      <name val="Arial CE"/>
      <charset val="238"/>
    </font>
    <font>
      <sz val="8"/>
      <color rgb="FF0000FF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b/>
      <sz val="8"/>
      <color rgb="FFFF0000"/>
      <name val="Arial CE"/>
      <charset val="238"/>
    </font>
    <font>
      <b/>
      <sz val="8"/>
      <color rgb="FFFF000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AA"/>
        <bgColor indexed="64"/>
      </patternFill>
    </fill>
    <fill>
      <patternFill patternType="solid">
        <fgColor rgb="FFFFFBF0"/>
        <bgColor indexed="64"/>
      </patternFill>
    </fill>
  </fills>
  <borders count="99">
    <border>
      <left/>
      <right/>
      <top/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 style="thin">
        <color rgb="FFFFFFFF"/>
      </right>
      <top/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double">
        <color rgb="FF000000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808080"/>
      </top>
      <bottom/>
      <diagonal/>
    </border>
    <border>
      <left style="thin">
        <color rgb="FFFFFFFF"/>
      </left>
      <right style="thin">
        <color rgb="FFFFFFFF"/>
      </right>
      <top/>
      <bottom/>
      <diagonal/>
    </border>
    <border>
      <left/>
      <right style="thin">
        <color rgb="FFFFFFFF"/>
      </right>
      <top style="double">
        <color rgb="FF000000"/>
      </top>
      <bottom/>
      <diagonal/>
    </border>
    <border>
      <left/>
      <right style="thin">
        <color rgb="FFFFFFFF"/>
      </right>
      <top style="thin">
        <color rgb="FF808080"/>
      </top>
      <bottom/>
      <diagonal/>
    </border>
    <border>
      <left/>
      <right style="thin">
        <color rgb="FFFFFFFF"/>
      </right>
      <top/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double">
        <color rgb="FF000000"/>
      </left>
      <right style="thin">
        <color rgb="FFFFFFFF"/>
      </right>
      <top style="double">
        <color rgb="FF000000"/>
      </top>
      <bottom style="thin">
        <color rgb="FFFFFFFF"/>
      </bottom>
      <diagonal/>
    </border>
    <border>
      <left style="double">
        <color rgb="FF000000"/>
      </left>
      <right style="thin">
        <color rgb="FFFFFFFF"/>
      </right>
      <top style="thin">
        <color rgb="FF808080"/>
      </top>
      <bottom/>
      <diagonal/>
    </border>
    <border>
      <left style="double">
        <color rgb="FF000000"/>
      </left>
      <right style="thin">
        <color rgb="FFFFFFFF"/>
      </right>
      <top style="thin">
        <color rgb="FF808080"/>
      </top>
      <bottom style="thin">
        <color rgb="FFFFFFFF"/>
      </bottom>
      <diagonal/>
    </border>
    <border>
      <left style="double">
        <color rgb="FF000000"/>
      </left>
      <right style="thin">
        <color rgb="FFFFFFFF"/>
      </right>
      <top/>
      <bottom style="thin">
        <color rgb="FFFFFFFF"/>
      </bottom>
      <diagonal/>
    </border>
    <border>
      <left style="double">
        <color rgb="FF000000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/>
      <top style="double">
        <color rgb="FF000000"/>
      </top>
      <bottom/>
      <diagonal/>
    </border>
    <border>
      <left style="thin">
        <color rgb="FFFFFFFF"/>
      </left>
      <right/>
      <top style="thin">
        <color rgb="FF808080"/>
      </top>
      <bottom/>
      <diagonal/>
    </border>
    <border>
      <left style="thin">
        <color rgb="FFFFFFFF"/>
      </left>
      <right/>
      <top/>
      <bottom/>
      <diagonal/>
    </border>
    <border>
      <left style="thin">
        <color rgb="FFFFFFFF"/>
      </left>
      <right/>
      <top style="thin">
        <color rgb="FF000000"/>
      </top>
      <bottom style="thin">
        <color rgb="FF808080"/>
      </bottom>
      <diagonal/>
    </border>
    <border>
      <left style="thin">
        <color rgb="FFFFFFFF"/>
      </left>
      <right/>
      <top/>
      <bottom style="thin">
        <color rgb="FFFFFFFF"/>
      </bottom>
      <diagonal/>
    </border>
    <border>
      <left style="thin">
        <color rgb="FFFFFFFF"/>
      </left>
      <right style="double">
        <color rgb="FF000000"/>
      </right>
      <top style="double">
        <color rgb="FF000000"/>
      </top>
      <bottom style="thin">
        <color rgb="FFFFFFFF"/>
      </bottom>
      <diagonal/>
    </border>
    <border>
      <left style="thin">
        <color rgb="FFFFFFFF"/>
      </left>
      <right style="double">
        <color rgb="FF000000"/>
      </right>
      <top style="thin">
        <color rgb="FF808080"/>
      </top>
      <bottom/>
      <diagonal/>
    </border>
    <border>
      <left style="thin">
        <color rgb="FFFFFFFF"/>
      </left>
      <right style="double">
        <color rgb="FF000000"/>
      </right>
      <top/>
      <bottom/>
      <diagonal/>
    </border>
    <border>
      <left style="thin">
        <color rgb="FFFFFFFF"/>
      </left>
      <right style="double">
        <color rgb="FF000000"/>
      </right>
      <top/>
      <bottom style="thin">
        <color rgb="FFFFFFFF"/>
      </bottom>
      <diagonal/>
    </border>
    <border>
      <left style="thin">
        <color rgb="FFFFFFFF"/>
      </left>
      <right style="double">
        <color rgb="FF000000"/>
      </right>
      <top style="thin">
        <color rgb="FFFFFFFF"/>
      </top>
      <bottom style="thin">
        <color rgb="FFFFFFFF"/>
      </bottom>
      <diagonal/>
    </border>
    <border>
      <left style="double">
        <color rgb="FF000000"/>
      </left>
      <right/>
      <top style="double">
        <color rgb="FF000000"/>
      </top>
      <bottom style="thin">
        <color rgb="FF808080"/>
      </bottom>
      <diagonal/>
    </border>
    <border>
      <left/>
      <right/>
      <top style="double">
        <color rgb="FF000000"/>
      </top>
      <bottom style="thin">
        <color rgb="FF808080"/>
      </bottom>
      <diagonal/>
    </border>
    <border>
      <left/>
      <right style="double">
        <color rgb="FF000000"/>
      </right>
      <top style="double">
        <color rgb="FF000000"/>
      </top>
      <bottom style="thin">
        <color rgb="FF808080"/>
      </bottom>
      <diagonal/>
    </border>
    <border>
      <left style="double">
        <color rgb="FF000000"/>
      </left>
      <right style="thin">
        <color rgb="FFFFFFFF"/>
      </right>
      <top/>
      <bottom/>
      <diagonal/>
    </border>
    <border>
      <left/>
      <right style="thin">
        <color rgb="FFFFFFFF"/>
      </right>
      <top/>
      <bottom/>
      <diagonal/>
    </border>
    <border>
      <left style="double">
        <color rgb="FF000000"/>
      </left>
      <right style="thin">
        <color rgb="FFFFFFFF"/>
      </right>
      <top style="double">
        <color rgb="FF000000"/>
      </top>
      <bottom style="thin">
        <color rgb="FF808080"/>
      </bottom>
      <diagonal/>
    </border>
    <border>
      <left/>
      <right style="thin">
        <color rgb="FFFFFFFF"/>
      </right>
      <top style="double">
        <color rgb="FF000000"/>
      </top>
      <bottom style="thin">
        <color rgb="FF808080"/>
      </bottom>
      <diagonal/>
    </border>
    <border>
      <left style="thin">
        <color rgb="FFFFFFFF"/>
      </left>
      <right style="thin">
        <color rgb="FFFFFFFF"/>
      </right>
      <top style="double">
        <color rgb="FF000000"/>
      </top>
      <bottom style="thin">
        <color rgb="FF808080"/>
      </bottom>
      <diagonal/>
    </border>
    <border>
      <left style="thin">
        <color rgb="FFFFFFFF"/>
      </left>
      <right/>
      <top style="double">
        <color rgb="FF000000"/>
      </top>
      <bottom style="thin">
        <color rgb="FF808080"/>
      </bottom>
      <diagonal/>
    </border>
    <border>
      <left style="thin">
        <color rgb="FFFFFFFF"/>
      </left>
      <right style="double">
        <color rgb="FF000000"/>
      </right>
      <top style="double">
        <color rgb="FF000000"/>
      </top>
      <bottom style="thin">
        <color rgb="FF808080"/>
      </bottom>
      <diagonal/>
    </border>
    <border>
      <left style="double">
        <color rgb="FF000000"/>
      </left>
      <right/>
      <top style="thin">
        <color rgb="FF808080"/>
      </top>
      <bottom style="thin">
        <color rgb="FF808080"/>
      </bottom>
      <diagonal/>
    </border>
    <border>
      <left/>
      <right/>
      <top style="thin">
        <color rgb="FF808080"/>
      </top>
      <bottom style="thin">
        <color rgb="FF808080"/>
      </bottom>
      <diagonal/>
    </border>
    <border>
      <left/>
      <right style="double">
        <color rgb="FF000000"/>
      </right>
      <top style="thin">
        <color rgb="FF808080"/>
      </top>
      <bottom style="thin">
        <color rgb="FF808080"/>
      </bottom>
      <diagonal/>
    </border>
    <border>
      <left style="double">
        <color rgb="FF000000"/>
      </left>
      <right style="thin">
        <color rgb="FF808080"/>
      </right>
      <top style="double">
        <color rgb="FF000000"/>
      </top>
      <bottom style="thin">
        <color rgb="FF808080"/>
      </bottom>
      <diagonal/>
    </border>
    <border>
      <left style="double">
        <color rgb="FF000000"/>
      </left>
      <right style="thin">
        <color rgb="FF808080"/>
      </right>
      <top/>
      <bottom/>
      <diagonal/>
    </border>
    <border>
      <left style="double">
        <color rgb="FF000000"/>
      </left>
      <right style="thin">
        <color rgb="FF808080"/>
      </right>
      <top style="thin">
        <color rgb="FF808080"/>
      </top>
      <bottom/>
      <diagonal/>
    </border>
    <border>
      <left style="double">
        <color rgb="FF000000"/>
      </left>
      <right style="thin">
        <color rgb="FF808080"/>
      </right>
      <top style="thin">
        <color rgb="FF000000"/>
      </top>
      <bottom style="thin">
        <color rgb="FF808080"/>
      </bottom>
      <diagonal/>
    </border>
    <border>
      <left style="double">
        <color rgb="FF000000"/>
      </left>
      <right/>
      <top/>
      <bottom/>
      <diagonal/>
    </border>
    <border>
      <left style="double">
        <color rgb="FF000000"/>
      </left>
      <right/>
      <top style="thin">
        <color rgb="FF808080"/>
      </top>
      <bottom/>
      <diagonal/>
    </border>
    <border>
      <left/>
      <right style="thin">
        <color rgb="FFFFFFFF"/>
      </right>
      <top/>
      <bottom style="thin">
        <color rgb="FF808080"/>
      </bottom>
      <diagonal/>
    </border>
    <border>
      <left style="thin">
        <color rgb="FF808080"/>
      </left>
      <right style="thin">
        <color rgb="FF808080"/>
      </right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/>
      <diagonal/>
    </border>
    <border>
      <left style="thin">
        <color rgb="FF808080"/>
      </left>
      <right/>
      <top/>
      <bottom/>
      <diagonal/>
    </border>
    <border>
      <left style="thin">
        <color rgb="FF808080"/>
      </left>
      <right/>
      <top style="thin">
        <color rgb="FF808080"/>
      </top>
      <bottom/>
      <diagonal/>
    </border>
    <border>
      <left style="thin">
        <color rgb="FF808080"/>
      </left>
      <right/>
      <top style="thin">
        <color rgb="FF808080"/>
      </top>
      <bottom style="double">
        <color rgb="FF000000"/>
      </bottom>
      <diagonal/>
    </border>
    <border>
      <left style="thin">
        <color rgb="FFFFFFFF"/>
      </left>
      <right style="thin">
        <color rgb="FFFFFFFF"/>
      </right>
      <top/>
      <bottom style="thin">
        <color rgb="FF808080"/>
      </bottom>
      <diagonal/>
    </border>
    <border>
      <left/>
      <right/>
      <top style="thin">
        <color rgb="FF808080"/>
      </top>
      <bottom/>
      <diagonal/>
    </border>
    <border>
      <left style="double">
        <color rgb="FF000000"/>
      </left>
      <right style="thin">
        <color rgb="FFFFFFFF"/>
      </right>
      <top style="thin">
        <color rgb="FFFFFFFF"/>
      </top>
      <bottom/>
      <diagonal/>
    </border>
    <border>
      <left/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/>
      <top style="thin">
        <color rgb="FFFFFFFF"/>
      </top>
      <bottom/>
      <diagonal/>
    </border>
    <border>
      <left style="thin">
        <color rgb="FFFFFFFF"/>
      </left>
      <right style="double">
        <color rgb="FF000000"/>
      </right>
      <top style="thin">
        <color rgb="FFFFFFFF"/>
      </top>
      <bottom/>
      <diagonal/>
    </border>
    <border>
      <left/>
      <right/>
      <top style="thin">
        <color rgb="FF808080"/>
      </top>
      <bottom style="thin">
        <color rgb="FFFFFFFF"/>
      </bottom>
      <diagonal/>
    </border>
    <border>
      <left style="thin">
        <color rgb="FFFFFFFF"/>
      </left>
      <right style="thin">
        <color rgb="FF808080"/>
      </right>
      <top style="thin">
        <color rgb="FF808080"/>
      </top>
      <bottom/>
      <diagonal/>
    </border>
    <border>
      <left style="thin">
        <color rgb="FFFFFFFF"/>
      </left>
      <right style="thin">
        <color rgb="FF808080"/>
      </right>
      <top style="thin">
        <color rgb="FF808080"/>
      </top>
      <bottom style="thin">
        <color rgb="FFFFFFFF"/>
      </bottom>
      <diagonal/>
    </border>
    <border>
      <left style="double">
        <color rgb="FF000000"/>
      </left>
      <right/>
      <top style="double">
        <color rgb="FF000000"/>
      </top>
      <bottom/>
      <diagonal/>
    </border>
    <border>
      <left style="thin">
        <color rgb="FF808080"/>
      </left>
      <right/>
      <top style="double">
        <color rgb="FF000000"/>
      </top>
      <bottom/>
      <diagonal/>
    </border>
    <border>
      <left style="thin">
        <color rgb="FF808080"/>
      </left>
      <right style="thin">
        <color rgb="FF808080"/>
      </right>
      <top style="double">
        <color rgb="FF000000"/>
      </top>
      <bottom/>
      <diagonal/>
    </border>
    <border>
      <left style="double">
        <color rgb="FF000000"/>
      </left>
      <right/>
      <top style="thin">
        <color rgb="FF000000"/>
      </top>
      <bottom style="thin">
        <color rgb="FF808080"/>
      </bottom>
      <diagonal/>
    </border>
    <border>
      <left style="thin">
        <color rgb="FF808080"/>
      </left>
      <right/>
      <top style="thin">
        <color rgb="FF000000"/>
      </top>
      <bottom style="thin">
        <color rgb="FF808080"/>
      </bottom>
      <diagonal/>
    </border>
    <border>
      <left style="thin">
        <color rgb="FF808080"/>
      </left>
      <right style="thin">
        <color rgb="FF808080"/>
      </right>
      <top style="thin">
        <color rgb="FF000000"/>
      </top>
      <bottom style="thin">
        <color rgb="FF808080"/>
      </bottom>
      <diagonal/>
    </border>
    <border>
      <left/>
      <right style="double">
        <color rgb="FF000000"/>
      </right>
      <top style="thin">
        <color rgb="FF000000"/>
      </top>
      <bottom style="thin">
        <color rgb="FF808080"/>
      </bottom>
      <diagonal/>
    </border>
    <border>
      <left style="thin">
        <color rgb="FFFFFFFF"/>
      </left>
      <right/>
      <top/>
      <bottom style="thin">
        <color rgb="FF808080"/>
      </bottom>
      <diagonal/>
    </border>
    <border>
      <left style="thin">
        <color rgb="FF808080"/>
      </left>
      <right style="double">
        <color rgb="FF000000"/>
      </right>
      <top style="thin">
        <color rgb="FF000000"/>
      </top>
      <bottom style="double">
        <color rgb="FF000000"/>
      </bottom>
      <diagonal/>
    </border>
    <border>
      <left style="thin">
        <color rgb="FF808080"/>
      </left>
      <right style="thin">
        <color rgb="FF000000"/>
      </right>
      <top style="thin">
        <color rgb="FF808080"/>
      </top>
      <bottom style="double">
        <color rgb="FF000000"/>
      </bottom>
      <diagonal/>
    </border>
    <border>
      <left/>
      <right style="thin">
        <color rgb="FFFFFFFF"/>
      </right>
      <top style="double">
        <color rgb="FF000000"/>
      </top>
      <bottom style="thin">
        <color rgb="FFFFFFFF"/>
      </bottom>
      <diagonal/>
    </border>
    <border>
      <left style="thin">
        <color rgb="FFFFFFFF"/>
      </left>
      <right/>
      <top style="double">
        <color rgb="FF000000"/>
      </top>
      <bottom style="thin">
        <color rgb="FFFFFFFF"/>
      </bottom>
      <diagonal/>
    </border>
    <border>
      <left/>
      <right/>
      <top style="double">
        <color rgb="FF000000"/>
      </top>
      <bottom/>
      <diagonal/>
    </border>
    <border>
      <left/>
      <right/>
      <top style="thin">
        <color rgb="FF000000"/>
      </top>
      <bottom style="thin">
        <color rgb="FF808080"/>
      </bottom>
      <diagonal/>
    </border>
    <border>
      <left/>
      <right/>
      <top style="thin">
        <color rgb="FF000000"/>
      </top>
      <bottom style="double">
        <color rgb="FF000000"/>
      </bottom>
      <diagonal/>
    </border>
    <border>
      <left style="thin">
        <color rgb="FF808080"/>
      </left>
      <right/>
      <top style="thin">
        <color rgb="FF000000"/>
      </top>
      <bottom style="double">
        <color rgb="FF000000"/>
      </bottom>
      <diagonal/>
    </border>
    <border>
      <left style="double">
        <color rgb="FF000000"/>
      </left>
      <right style="thin">
        <color rgb="FF808080"/>
      </right>
      <top style="double">
        <color rgb="FF000000"/>
      </top>
      <bottom/>
      <diagonal/>
    </border>
    <border>
      <left/>
      <right style="double">
        <color rgb="FF000000"/>
      </right>
      <top/>
      <bottom/>
      <diagonal/>
    </border>
    <border>
      <left/>
      <right style="double">
        <color rgb="FF000000"/>
      </right>
      <top style="thin">
        <color rgb="FF808080"/>
      </top>
      <bottom/>
      <diagonal/>
    </border>
    <border>
      <left style="thin">
        <color rgb="FFFFFFFF"/>
      </left>
      <right style="thin">
        <color rgb="FF808080"/>
      </right>
      <top style="thin">
        <color rgb="FF000000"/>
      </top>
      <bottom style="thin">
        <color rgb="FF808080"/>
      </bottom>
      <diagonal/>
    </border>
    <border>
      <left style="thin">
        <color rgb="FFFFFFFF"/>
      </left>
      <right style="thin">
        <color rgb="FF808080"/>
      </right>
      <top/>
      <bottom/>
      <diagonal/>
    </border>
    <border>
      <left style="thin">
        <color rgb="FFFFFFFF"/>
      </left>
      <right style="thin">
        <color rgb="FF808080"/>
      </right>
      <top/>
      <bottom style="double">
        <color rgb="FF000000"/>
      </bottom>
      <diagonal/>
    </border>
    <border>
      <left style="thin">
        <color rgb="FFFFFFFF"/>
      </left>
      <right/>
      <top style="thin">
        <color rgb="FF808080"/>
      </top>
      <bottom style="double">
        <color rgb="FF000000"/>
      </bottom>
      <diagonal/>
    </border>
    <border>
      <left style="thin">
        <color rgb="FFFFFFFF"/>
      </left>
      <right style="double">
        <color rgb="FF000000"/>
      </right>
      <top/>
      <bottom style="thin">
        <color rgb="FF808080"/>
      </bottom>
      <diagonal/>
    </border>
    <border>
      <left style="thin">
        <color rgb="FF808080"/>
      </left>
      <right style="double">
        <color rgb="FF000000"/>
      </right>
      <top style="thin">
        <color rgb="FF000000"/>
      </top>
      <bottom style="thin">
        <color rgb="FF808080"/>
      </bottom>
      <diagonal/>
    </border>
    <border>
      <left/>
      <right/>
      <top style="double">
        <color rgb="FF000000"/>
      </top>
      <bottom style="thin">
        <color rgb="FFFFFFFF"/>
      </bottom>
      <diagonal/>
    </border>
    <border>
      <left/>
      <right/>
      <top style="thin">
        <color rgb="FFFFFFFF"/>
      </top>
      <bottom style="thin">
        <color rgb="FFFFFFFF"/>
      </bottom>
      <diagonal/>
    </border>
    <border>
      <left/>
      <right/>
      <top style="thin">
        <color rgb="FFFFFFFF"/>
      </top>
      <bottom/>
      <diagonal/>
    </border>
    <border>
      <left style="thin">
        <color rgb="FFFFFFFF"/>
      </left>
      <right style="thin">
        <color rgb="FF808080"/>
      </right>
      <top style="double">
        <color rgb="FF000000"/>
      </top>
      <bottom style="thin">
        <color rgb="FFFFFFFF"/>
      </bottom>
      <diagonal/>
    </border>
    <border>
      <left style="thin">
        <color rgb="FFFFFFFF"/>
      </left>
      <right style="thin">
        <color rgb="FF808080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808080"/>
      </right>
      <top style="thin">
        <color rgb="FFFFFFFF"/>
      </top>
      <bottom/>
      <diagonal/>
    </border>
    <border>
      <left/>
      <right/>
      <top style="thin">
        <color rgb="FF000000"/>
      </top>
      <bottom/>
      <diagonal/>
    </border>
    <border>
      <left style="double">
        <color rgb="FF000000"/>
      </left>
      <right style="thin">
        <color rgb="FF808080"/>
      </right>
      <top style="thin">
        <color rgb="FF000000"/>
      </top>
      <bottom style="double">
        <color rgb="FF000000"/>
      </bottom>
      <diagonal/>
    </border>
    <border>
      <left style="thin">
        <color rgb="FFFFFFFF"/>
      </left>
      <right style="thin">
        <color rgb="FF808080"/>
      </right>
      <top style="thin">
        <color rgb="FF000000"/>
      </top>
      <bottom style="double">
        <color rgb="FF000000"/>
      </bottom>
      <diagonal/>
    </border>
    <border>
      <left/>
      <right style="double">
        <color rgb="FF000000"/>
      </right>
      <top/>
      <bottom style="double">
        <color rgb="FF000000"/>
      </bottom>
      <diagonal/>
    </border>
    <border>
      <left style="thin">
        <color rgb="FF808080"/>
      </left>
      <right style="double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219">
    <xf numFmtId="0" fontId="0" fillId="0" borderId="0" xfId="0"/>
    <xf numFmtId="0" fontId="1" fillId="0" borderId="0" xfId="0" applyFont="1"/>
    <xf numFmtId="0" fontId="4" fillId="0" borderId="0" xfId="0" applyFont="1"/>
    <xf numFmtId="0" fontId="1" fillId="0" borderId="1" xfId="0" applyFont="1" applyFill="1" applyBorder="1"/>
    <xf numFmtId="0" fontId="3" fillId="0" borderId="1" xfId="0" applyFont="1" applyFill="1" applyBorder="1"/>
    <xf numFmtId="0" fontId="4" fillId="0" borderId="1" xfId="0" applyFont="1" applyFill="1" applyBorder="1"/>
    <xf numFmtId="0" fontId="4" fillId="0" borderId="2" xfId="0" applyFont="1" applyFill="1" applyBorder="1"/>
    <xf numFmtId="0" fontId="1" fillId="0" borderId="2" xfId="0" applyFont="1" applyFill="1" applyBorder="1" applyAlignment="1">
      <alignment horizontal="center"/>
    </xf>
    <xf numFmtId="9" fontId="1" fillId="0" borderId="2" xfId="0" applyNumberFormat="1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/>
    </xf>
    <xf numFmtId="0" fontId="2" fillId="0" borderId="1" xfId="0" applyFont="1" applyFill="1" applyBorder="1"/>
    <xf numFmtId="0" fontId="1" fillId="0" borderId="1" xfId="0" applyFont="1" applyFill="1" applyBorder="1" applyAlignment="1">
      <alignment wrapText="1"/>
    </xf>
    <xf numFmtId="0" fontId="1" fillId="0" borderId="3" xfId="0" applyFont="1" applyFill="1" applyBorder="1"/>
    <xf numFmtId="0" fontId="1" fillId="0" borderId="4" xfId="0" applyFont="1" applyFill="1" applyBorder="1"/>
    <xf numFmtId="0" fontId="3" fillId="0" borderId="4" xfId="0" applyFont="1" applyFill="1" applyBorder="1"/>
    <xf numFmtId="0" fontId="1" fillId="0" borderId="5" xfId="0" applyFont="1" applyFill="1" applyBorder="1"/>
    <xf numFmtId="0" fontId="1" fillId="0" borderId="8" xfId="0" applyFont="1" applyFill="1" applyBorder="1"/>
    <xf numFmtId="0" fontId="1" fillId="0" borderId="9" xfId="0" applyFont="1" applyFill="1" applyBorder="1"/>
    <xf numFmtId="164" fontId="1" fillId="0" borderId="9" xfId="0" applyNumberFormat="1" applyFont="1" applyFill="1" applyBorder="1"/>
    <xf numFmtId="0" fontId="1" fillId="0" borderId="11" xfId="0" applyFont="1" applyFill="1" applyBorder="1"/>
    <xf numFmtId="0" fontId="1" fillId="0" borderId="12" xfId="0" applyFont="1" applyFill="1" applyBorder="1"/>
    <xf numFmtId="0" fontId="1" fillId="0" borderId="13" xfId="0" applyFont="1" applyFill="1" applyBorder="1"/>
    <xf numFmtId="0" fontId="1" fillId="0" borderId="15" xfId="0" applyFont="1" applyFill="1" applyBorder="1"/>
    <xf numFmtId="0" fontId="1" fillId="0" borderId="16" xfId="0" applyFont="1" applyFill="1" applyBorder="1"/>
    <xf numFmtId="0" fontId="1" fillId="0" borderId="17" xfId="0" applyFont="1" applyFill="1" applyBorder="1"/>
    <xf numFmtId="0" fontId="1" fillId="0" borderId="18" xfId="0" applyFont="1" applyFill="1" applyBorder="1"/>
    <xf numFmtId="0" fontId="1" fillId="0" borderId="20" xfId="0" applyFont="1" applyFill="1" applyBorder="1"/>
    <xf numFmtId="0" fontId="1" fillId="0" borderId="21" xfId="0" applyFont="1" applyFill="1" applyBorder="1"/>
    <xf numFmtId="0" fontId="1" fillId="0" borderId="23" xfId="0" applyFont="1" applyFill="1" applyBorder="1"/>
    <xf numFmtId="0" fontId="1" fillId="0" borderId="25" xfId="0" applyFont="1" applyFill="1" applyBorder="1"/>
    <xf numFmtId="164" fontId="1" fillId="0" borderId="26" xfId="0" applyNumberFormat="1" applyFont="1" applyFill="1" applyBorder="1"/>
    <xf numFmtId="0" fontId="1" fillId="0" borderId="27" xfId="0" applyFont="1" applyFill="1" applyBorder="1"/>
    <xf numFmtId="0" fontId="1" fillId="0" borderId="28" xfId="0" applyFont="1" applyFill="1" applyBorder="1"/>
    <xf numFmtId="0" fontId="6" fillId="0" borderId="15" xfId="0" applyFont="1" applyFill="1" applyBorder="1"/>
    <xf numFmtId="0" fontId="6" fillId="0" borderId="11" xfId="0" applyFont="1" applyFill="1" applyBorder="1"/>
    <xf numFmtId="0" fontId="6" fillId="0" borderId="8" xfId="0" applyFont="1" applyFill="1" applyBorder="1"/>
    <xf numFmtId="0" fontId="5" fillId="0" borderId="20" xfId="0" applyFont="1" applyFill="1" applyBorder="1"/>
    <xf numFmtId="0" fontId="5" fillId="0" borderId="15" xfId="0" applyFont="1" applyFill="1" applyBorder="1"/>
    <xf numFmtId="0" fontId="5" fillId="0" borderId="8" xfId="0" applyFont="1" applyFill="1" applyBorder="1"/>
    <xf numFmtId="0" fontId="5" fillId="0" borderId="25" xfId="0" applyFont="1" applyFill="1" applyBorder="1"/>
    <xf numFmtId="0" fontId="1" fillId="0" borderId="32" xfId="0" applyFont="1" applyFill="1" applyBorder="1"/>
    <xf numFmtId="0" fontId="1" fillId="0" borderId="33" xfId="0" applyFont="1" applyFill="1" applyBorder="1"/>
    <xf numFmtId="0" fontId="1" fillId="0" borderId="26" xfId="0" applyFont="1" applyFill="1" applyBorder="1"/>
    <xf numFmtId="0" fontId="1" fillId="0" borderId="34" xfId="0" applyFont="1" applyFill="1" applyBorder="1"/>
    <xf numFmtId="0" fontId="1" fillId="0" borderId="35" xfId="0" applyFont="1" applyFill="1" applyBorder="1"/>
    <xf numFmtId="0" fontId="1" fillId="0" borderId="36" xfId="0" applyFont="1" applyFill="1" applyBorder="1"/>
    <xf numFmtId="0" fontId="1" fillId="0" borderId="37" xfId="0" applyFont="1" applyFill="1" applyBorder="1"/>
    <xf numFmtId="0" fontId="1" fillId="0" borderId="38" xfId="0" applyFont="1" applyFill="1" applyBorder="1"/>
    <xf numFmtId="0" fontId="5" fillId="0" borderId="32" xfId="0" applyFont="1" applyFill="1" applyBorder="1"/>
    <xf numFmtId="0" fontId="5" fillId="0" borderId="9" xfId="0" applyFont="1" applyFill="1" applyBorder="1"/>
    <xf numFmtId="0" fontId="4" fillId="0" borderId="42" xfId="0" applyFont="1" applyFill="1" applyBorder="1" applyAlignment="1">
      <alignment horizontal="center"/>
    </xf>
    <xf numFmtId="0" fontId="5" fillId="0" borderId="43" xfId="0" applyFont="1" applyFill="1" applyBorder="1" applyAlignment="1">
      <alignment horizontal="center"/>
    </xf>
    <xf numFmtId="0" fontId="5" fillId="0" borderId="44" xfId="0" applyFont="1" applyFill="1" applyBorder="1" applyAlignment="1">
      <alignment horizontal="center"/>
    </xf>
    <xf numFmtId="0" fontId="5" fillId="0" borderId="35" xfId="0" applyFont="1" applyFill="1" applyBorder="1"/>
    <xf numFmtId="0" fontId="5" fillId="0" borderId="33" xfId="0" applyFont="1" applyFill="1" applyBorder="1"/>
    <xf numFmtId="0" fontId="5" fillId="0" borderId="11" xfId="0" applyFont="1" applyFill="1" applyBorder="1"/>
    <xf numFmtId="0" fontId="5" fillId="0" borderId="42" xfId="0" applyFont="1" applyFill="1" applyBorder="1" applyAlignment="1">
      <alignment horizontal="center"/>
    </xf>
    <xf numFmtId="164" fontId="1" fillId="0" borderId="20" xfId="0" applyNumberFormat="1" applyFont="1" applyFill="1" applyBorder="1"/>
    <xf numFmtId="0" fontId="5" fillId="0" borderId="46" xfId="0" applyFont="1" applyFill="1" applyBorder="1" applyAlignment="1">
      <alignment horizontal="center"/>
    </xf>
    <xf numFmtId="0" fontId="5" fillId="0" borderId="47" xfId="0" applyFont="1" applyFill="1" applyBorder="1" applyAlignment="1">
      <alignment horizontal="center"/>
    </xf>
    <xf numFmtId="0" fontId="5" fillId="0" borderId="48" xfId="0" applyFont="1" applyFill="1" applyBorder="1"/>
    <xf numFmtId="0" fontId="5" fillId="0" borderId="50" xfId="0" applyFont="1" applyFill="1" applyBorder="1"/>
    <xf numFmtId="0" fontId="5" fillId="0" borderId="51" xfId="0" applyFont="1" applyFill="1" applyBorder="1"/>
    <xf numFmtId="0" fontId="5" fillId="0" borderId="52" xfId="0" applyFont="1" applyFill="1" applyBorder="1"/>
    <xf numFmtId="0" fontId="5" fillId="0" borderId="53" xfId="0" applyFont="1" applyFill="1" applyBorder="1"/>
    <xf numFmtId="164" fontId="1" fillId="0" borderId="54" xfId="0" applyNumberFormat="1" applyFont="1" applyFill="1" applyBorder="1"/>
    <xf numFmtId="164" fontId="5" fillId="0" borderId="49" xfId="0" applyNumberFormat="1" applyFont="1" applyFill="1" applyBorder="1"/>
    <xf numFmtId="164" fontId="5" fillId="0" borderId="50" xfId="0" applyNumberFormat="1" applyFont="1" applyFill="1" applyBorder="1"/>
    <xf numFmtId="164" fontId="5" fillId="0" borderId="51" xfId="0" applyNumberFormat="1" applyFont="1" applyFill="1" applyBorder="1"/>
    <xf numFmtId="164" fontId="5" fillId="0" borderId="52" xfId="0" applyNumberFormat="1" applyFont="1" applyFill="1" applyBorder="1"/>
    <xf numFmtId="164" fontId="1" fillId="0" borderId="53" xfId="0" applyNumberFormat="1" applyFont="1" applyFill="1" applyBorder="1"/>
    <xf numFmtId="164" fontId="5" fillId="0" borderId="0" xfId="0" applyNumberFormat="1" applyFont="1" applyFill="1" applyBorder="1"/>
    <xf numFmtId="164" fontId="5" fillId="0" borderId="55" xfId="0" applyNumberFormat="1" applyFont="1" applyFill="1" applyBorder="1"/>
    <xf numFmtId="0" fontId="1" fillId="0" borderId="56" xfId="0" applyFont="1" applyFill="1" applyBorder="1"/>
    <xf numFmtId="0" fontId="1" fillId="0" borderId="57" xfId="0" applyFont="1" applyFill="1" applyBorder="1"/>
    <xf numFmtId="0" fontId="1" fillId="0" borderId="58" xfId="0" applyFont="1" applyFill="1" applyBorder="1"/>
    <xf numFmtId="0" fontId="1" fillId="0" borderId="59" xfId="0" applyFont="1" applyFill="1" applyBorder="1"/>
    <xf numFmtId="0" fontId="1" fillId="0" borderId="7" xfId="0" applyFont="1" applyFill="1" applyBorder="1"/>
    <xf numFmtId="164" fontId="1" fillId="0" borderId="21" xfId="0" applyNumberFormat="1" applyFont="1" applyFill="1" applyBorder="1"/>
    <xf numFmtId="164" fontId="1" fillId="0" borderId="55" xfId="0" applyNumberFormat="1" applyFont="1" applyFill="1" applyBorder="1"/>
    <xf numFmtId="164" fontId="5" fillId="0" borderId="61" xfId="0" applyNumberFormat="1" applyFont="1" applyFill="1" applyBorder="1"/>
    <xf numFmtId="164" fontId="1" fillId="0" borderId="61" xfId="0" applyNumberFormat="1" applyFont="1" applyFill="1" applyBorder="1"/>
    <xf numFmtId="0" fontId="4" fillId="0" borderId="63" xfId="0" applyFont="1" applyFill="1" applyBorder="1" applyAlignment="1">
      <alignment horizontal="center"/>
    </xf>
    <xf numFmtId="0" fontId="5" fillId="0" borderId="64" xfId="0" applyFont="1" applyFill="1" applyBorder="1"/>
    <xf numFmtId="0" fontId="5" fillId="0" borderId="65" xfId="0" applyFont="1" applyFill="1" applyBorder="1"/>
    <xf numFmtId="0" fontId="5" fillId="0" borderId="66" xfId="0" applyFont="1" applyFill="1" applyBorder="1" applyAlignment="1">
      <alignment horizontal="center"/>
    </xf>
    <xf numFmtId="0" fontId="5" fillId="0" borderId="67" xfId="0" applyFont="1" applyFill="1" applyBorder="1"/>
    <xf numFmtId="164" fontId="5" fillId="0" borderId="67" xfId="0" applyNumberFormat="1" applyFont="1" applyFill="1" applyBorder="1"/>
    <xf numFmtId="164" fontId="5" fillId="0" borderId="68" xfId="0" applyNumberFormat="1" applyFont="1" applyFill="1" applyBorder="1"/>
    <xf numFmtId="164" fontId="5" fillId="0" borderId="69" xfId="0" applyNumberFormat="1" applyFont="1" applyFill="1" applyBorder="1"/>
    <xf numFmtId="164" fontId="1" fillId="0" borderId="70" xfId="0" applyNumberFormat="1" applyFont="1" applyFill="1" applyBorder="1"/>
    <xf numFmtId="164" fontId="4" fillId="0" borderId="71" xfId="0" applyNumberFormat="1" applyFont="1" applyFill="1" applyBorder="1"/>
    <xf numFmtId="164" fontId="1" fillId="0" borderId="72" xfId="0" applyNumberFormat="1" applyFont="1" applyFill="1" applyBorder="1"/>
    <xf numFmtId="0" fontId="1" fillId="0" borderId="14" xfId="0" applyFont="1" applyFill="1" applyBorder="1"/>
    <xf numFmtId="0" fontId="1" fillId="0" borderId="73" xfId="0" applyFont="1" applyFill="1" applyBorder="1"/>
    <xf numFmtId="0" fontId="1" fillId="0" borderId="74" xfId="0" applyFont="1" applyFill="1" applyBorder="1"/>
    <xf numFmtId="0" fontId="5" fillId="0" borderId="10" xfId="0" applyFont="1" applyFill="1" applyBorder="1"/>
    <xf numFmtId="0" fontId="1" fillId="0" borderId="19" xfId="0" applyFont="1" applyFill="1" applyBorder="1"/>
    <xf numFmtId="0" fontId="5" fillId="0" borderId="75" xfId="0" applyFont="1" applyFill="1" applyBorder="1"/>
    <xf numFmtId="164" fontId="5" fillId="0" borderId="76" xfId="0" applyNumberFormat="1" applyFont="1" applyFill="1" applyBorder="1"/>
    <xf numFmtId="164" fontId="4" fillId="0" borderId="77" xfId="0" applyNumberFormat="1" applyFont="1" applyFill="1" applyBorder="1"/>
    <xf numFmtId="164" fontId="4" fillId="0" borderId="78" xfId="0" applyNumberFormat="1" applyFont="1" applyFill="1" applyBorder="1"/>
    <xf numFmtId="0" fontId="4" fillId="0" borderId="79" xfId="0" applyFont="1" applyFill="1" applyBorder="1" applyAlignment="1">
      <alignment horizontal="center"/>
    </xf>
    <xf numFmtId="0" fontId="5" fillId="0" borderId="45" xfId="0" applyFont="1" applyFill="1" applyBorder="1" applyAlignment="1">
      <alignment horizontal="center"/>
    </xf>
    <xf numFmtId="0" fontId="5" fillId="0" borderId="7" xfId="0" applyFont="1" applyFill="1" applyBorder="1" applyAlignment="1">
      <alignment horizontal="center"/>
    </xf>
    <xf numFmtId="164" fontId="1" fillId="0" borderId="24" xfId="0" applyNumberFormat="1" applyFont="1" applyFill="1" applyBorder="1"/>
    <xf numFmtId="164" fontId="1" fillId="0" borderId="22" xfId="0" applyNumberFormat="1" applyFont="1" applyFill="1" applyBorder="1"/>
    <xf numFmtId="0" fontId="5" fillId="0" borderId="76" xfId="0" applyFont="1" applyFill="1" applyBorder="1"/>
    <xf numFmtId="0" fontId="5" fillId="0" borderId="0" xfId="0" applyFont="1" applyFill="1" applyBorder="1"/>
    <xf numFmtId="0" fontId="5" fillId="0" borderId="55" xfId="0" applyFont="1" applyFill="1" applyBorder="1"/>
    <xf numFmtId="0" fontId="1" fillId="0" borderId="0" xfId="0" applyFont="1" applyFill="1" applyBorder="1"/>
    <xf numFmtId="164" fontId="5" fillId="0" borderId="80" xfId="0" applyNumberFormat="1" applyFont="1" applyFill="1" applyBorder="1"/>
    <xf numFmtId="164" fontId="5" fillId="0" borderId="81" xfId="0" applyNumberFormat="1" applyFont="1" applyFill="1" applyBorder="1"/>
    <xf numFmtId="164" fontId="1" fillId="0" borderId="80" xfId="0" applyNumberFormat="1" applyFont="1" applyFill="1" applyBorder="1"/>
    <xf numFmtId="0" fontId="1" fillId="0" borderId="82" xfId="0" applyFont="1" applyFill="1" applyBorder="1"/>
    <xf numFmtId="164" fontId="5" fillId="0" borderId="83" xfId="0" applyNumberFormat="1" applyFont="1" applyFill="1" applyBorder="1"/>
    <xf numFmtId="0" fontId="1" fillId="0" borderId="84" xfId="0" applyFont="1" applyFill="1" applyBorder="1"/>
    <xf numFmtId="0" fontId="1" fillId="0" borderId="55" xfId="0" applyFont="1" applyFill="1" applyBorder="1"/>
    <xf numFmtId="164" fontId="1" fillId="0" borderId="81" xfId="0" applyNumberFormat="1" applyFont="1" applyFill="1" applyBorder="1"/>
    <xf numFmtId="0" fontId="1" fillId="0" borderId="61" xfId="0" applyFont="1" applyFill="1" applyBorder="1"/>
    <xf numFmtId="0" fontId="5" fillId="0" borderId="61" xfId="0" applyFont="1" applyFill="1" applyBorder="1"/>
    <xf numFmtId="0" fontId="1" fillId="0" borderId="85" xfId="0" applyFont="1" applyFill="1" applyBorder="1"/>
    <xf numFmtId="164" fontId="1" fillId="0" borderId="86" xfId="0" applyNumberFormat="1" applyFont="1" applyFill="1" applyBorder="1"/>
    <xf numFmtId="164" fontId="4" fillId="0" borderId="87" xfId="0" applyNumberFormat="1" applyFont="1" applyFill="1" applyBorder="1"/>
    <xf numFmtId="0" fontId="1" fillId="0" borderId="89" xfId="0" applyFont="1" applyFill="1" applyBorder="1"/>
    <xf numFmtId="0" fontId="1" fillId="0" borderId="90" xfId="0" applyFont="1" applyFill="1" applyBorder="1"/>
    <xf numFmtId="0" fontId="1" fillId="0" borderId="91" xfId="0" applyFont="1" applyFill="1" applyBorder="1"/>
    <xf numFmtId="0" fontId="1" fillId="0" borderId="92" xfId="0" applyFont="1" applyFill="1" applyBorder="1"/>
    <xf numFmtId="0" fontId="1" fillId="0" borderId="93" xfId="0" applyFont="1" applyFill="1" applyBorder="1"/>
    <xf numFmtId="0" fontId="1" fillId="0" borderId="60" xfId="0" applyFont="1" applyFill="1" applyBorder="1"/>
    <xf numFmtId="0" fontId="1" fillId="0" borderId="62" xfId="0" applyFont="1" applyFill="1" applyBorder="1"/>
    <xf numFmtId="0" fontId="5" fillId="0" borderId="5" xfId="0" applyFont="1" applyFill="1" applyBorder="1"/>
    <xf numFmtId="0" fontId="5" fillId="0" borderId="7" xfId="0" applyFont="1" applyFill="1" applyBorder="1"/>
    <xf numFmtId="0" fontId="5" fillId="0" borderId="88" xfId="0" applyFont="1" applyFill="1" applyBorder="1"/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4" fillId="0" borderId="1" xfId="0" applyFont="1" applyBorder="1" applyAlignment="1">
      <alignment wrapText="1"/>
    </xf>
    <xf numFmtId="0" fontId="4" fillId="0" borderId="1" xfId="0" applyFont="1" applyBorder="1"/>
    <xf numFmtId="0" fontId="3" fillId="0" borderId="1" xfId="0" applyFont="1" applyBorder="1"/>
    <xf numFmtId="0" fontId="4" fillId="2" borderId="4" xfId="0" applyFont="1" applyFill="1" applyBorder="1" applyAlignment="1">
      <alignment horizontal="center"/>
    </xf>
    <xf numFmtId="165" fontId="1" fillId="0" borderId="0" xfId="0" applyNumberFormat="1" applyFont="1"/>
    <xf numFmtId="164" fontId="1" fillId="0" borderId="0" xfId="0" applyNumberFormat="1" applyFont="1"/>
    <xf numFmtId="0" fontId="5" fillId="0" borderId="94" xfId="0" applyFont="1" applyBorder="1"/>
    <xf numFmtId="164" fontId="5" fillId="0" borderId="94" xfId="0" applyNumberFormat="1" applyFont="1" applyBorder="1"/>
    <xf numFmtId="165" fontId="5" fillId="0" borderId="94" xfId="0" applyNumberFormat="1" applyFont="1" applyBorder="1"/>
    <xf numFmtId="0" fontId="8" fillId="0" borderId="0" xfId="0" applyFont="1"/>
    <xf numFmtId="0" fontId="4" fillId="0" borderId="94" xfId="0" applyFont="1" applyBorder="1"/>
    <xf numFmtId="164" fontId="4" fillId="0" borderId="94" xfId="0" applyNumberFormat="1" applyFont="1" applyBorder="1"/>
    <xf numFmtId="0" fontId="5" fillId="0" borderId="0" xfId="0" applyFont="1"/>
    <xf numFmtId="164" fontId="5" fillId="0" borderId="0" xfId="0" applyNumberFormat="1" applyFont="1"/>
    <xf numFmtId="165" fontId="5" fillId="0" borderId="0" xfId="0" applyNumberFormat="1" applyFont="1"/>
    <xf numFmtId="164" fontId="4" fillId="0" borderId="0" xfId="0" applyNumberFormat="1" applyFont="1"/>
    <xf numFmtId="165" fontId="4" fillId="0" borderId="0" xfId="0" applyNumberFormat="1" applyFont="1"/>
    <xf numFmtId="0" fontId="10" fillId="0" borderId="0" xfId="0" applyFont="1"/>
    <xf numFmtId="0" fontId="9" fillId="2" borderId="0" xfId="0" applyFont="1" applyFill="1" applyAlignment="1">
      <alignment horizontal="center"/>
    </xf>
    <xf numFmtId="0" fontId="8" fillId="2" borderId="0" xfId="0" applyFont="1" applyFill="1" applyAlignment="1">
      <alignment horizontal="center"/>
    </xf>
    <xf numFmtId="0" fontId="4" fillId="0" borderId="1" xfId="0" applyFont="1" applyFill="1" applyBorder="1" applyAlignment="1">
      <alignment wrapText="1"/>
    </xf>
    <xf numFmtId="0" fontId="11" fillId="0" borderId="1" xfId="0" applyFont="1" applyFill="1" applyBorder="1"/>
    <xf numFmtId="166" fontId="1" fillId="0" borderId="0" xfId="0" applyNumberFormat="1" applyFont="1"/>
    <xf numFmtId="0" fontId="4" fillId="2" borderId="94" xfId="0" applyFont="1" applyFill="1" applyBorder="1" applyAlignment="1">
      <alignment horizontal="center"/>
    </xf>
    <xf numFmtId="49" fontId="5" fillId="0" borderId="94" xfId="0" applyNumberFormat="1" applyFont="1" applyBorder="1"/>
    <xf numFmtId="166" fontId="5" fillId="0" borderId="94" xfId="0" applyNumberFormat="1" applyFont="1" applyBorder="1"/>
    <xf numFmtId="166" fontId="5" fillId="0" borderId="0" xfId="0" applyNumberFormat="1" applyFont="1"/>
    <xf numFmtId="0" fontId="4" fillId="0" borderId="0" xfId="0" applyFont="1" applyAlignment="1">
      <alignment horizontal="left"/>
    </xf>
    <xf numFmtId="0" fontId="12" fillId="0" borderId="0" xfId="0" applyFont="1" applyAlignment="1">
      <alignment wrapText="1"/>
    </xf>
    <xf numFmtId="166" fontId="12" fillId="0" borderId="0" xfId="0" applyNumberFormat="1" applyFont="1" applyAlignment="1">
      <alignment wrapText="1"/>
    </xf>
    <xf numFmtId="164" fontId="12" fillId="0" borderId="0" xfId="0" applyNumberFormat="1" applyFont="1" applyAlignment="1">
      <alignment wrapText="1"/>
    </xf>
    <xf numFmtId="0" fontId="12" fillId="0" borderId="0" xfId="0" applyFont="1"/>
    <xf numFmtId="0" fontId="13" fillId="0" borderId="0" xfId="0" applyFont="1"/>
    <xf numFmtId="0" fontId="12" fillId="0" borderId="0" xfId="0" applyFont="1" applyAlignment="1">
      <alignment horizontal="center" wrapText="1"/>
    </xf>
    <xf numFmtId="49" fontId="12" fillId="0" borderId="0" xfId="0" applyNumberFormat="1" applyFont="1" applyAlignment="1">
      <alignment horizontal="left" wrapText="1"/>
    </xf>
    <xf numFmtId="164" fontId="12" fillId="3" borderId="2" xfId="0" applyNumberFormat="1" applyFont="1" applyFill="1" applyBorder="1" applyAlignment="1">
      <alignment wrapText="1"/>
    </xf>
    <xf numFmtId="166" fontId="12" fillId="0" borderId="0" xfId="0" applyNumberFormat="1" applyFont="1"/>
    <xf numFmtId="166" fontId="4" fillId="0" borderId="0" xfId="0" applyNumberFormat="1" applyFont="1"/>
    <xf numFmtId="0" fontId="14" fillId="0" borderId="0" xfId="0" applyFont="1" applyAlignment="1">
      <alignment wrapText="1"/>
    </xf>
    <xf numFmtId="166" fontId="14" fillId="0" borderId="0" xfId="0" applyNumberFormat="1" applyFont="1" applyAlignment="1">
      <alignment wrapText="1"/>
    </xf>
    <xf numFmtId="164" fontId="14" fillId="0" borderId="0" xfId="0" applyNumberFormat="1" applyFont="1" applyAlignment="1">
      <alignment wrapText="1"/>
    </xf>
    <xf numFmtId="0" fontId="14" fillId="0" borderId="0" xfId="0" applyFont="1"/>
    <xf numFmtId="0" fontId="15" fillId="0" borderId="0" xfId="0" applyFont="1"/>
    <xf numFmtId="0" fontId="14" fillId="0" borderId="0" xfId="0" applyFont="1" applyAlignment="1">
      <alignment horizontal="center" wrapText="1"/>
    </xf>
    <xf numFmtId="49" fontId="14" fillId="0" borderId="0" xfId="0" applyNumberFormat="1" applyFont="1" applyAlignment="1">
      <alignment horizontal="left" wrapText="1"/>
    </xf>
    <xf numFmtId="164" fontId="14" fillId="3" borderId="2" xfId="0" applyNumberFormat="1" applyFont="1" applyFill="1" applyBorder="1" applyAlignment="1">
      <alignment wrapText="1"/>
    </xf>
    <xf numFmtId="166" fontId="14" fillId="0" borderId="0" xfId="0" applyNumberFormat="1" applyFont="1"/>
    <xf numFmtId="0" fontId="16" fillId="0" borderId="0" xfId="0" applyFont="1"/>
    <xf numFmtId="0" fontId="17" fillId="0" borderId="94" xfId="0" applyFont="1" applyBorder="1"/>
    <xf numFmtId="164" fontId="17" fillId="0" borderId="94" xfId="0" applyNumberFormat="1" applyFont="1" applyBorder="1"/>
    <xf numFmtId="166" fontId="17" fillId="0" borderId="94" xfId="0" applyNumberFormat="1" applyFont="1" applyBorder="1"/>
    <xf numFmtId="0" fontId="18" fillId="0" borderId="94" xfId="0" applyFont="1" applyBorder="1"/>
    <xf numFmtId="164" fontId="0" fillId="0" borderId="0" xfId="0" applyNumberFormat="1"/>
    <xf numFmtId="164" fontId="4" fillId="0" borderId="1" xfId="0" applyNumberFormat="1" applyFont="1" applyFill="1" applyBorder="1"/>
    <xf numFmtId="164" fontId="2" fillId="0" borderId="1" xfId="0" applyNumberFormat="1" applyFont="1" applyFill="1" applyBorder="1"/>
    <xf numFmtId="0" fontId="4" fillId="0" borderId="5" xfId="0" applyFont="1" applyFill="1" applyBorder="1"/>
    <xf numFmtId="164" fontId="4" fillId="0" borderId="5" xfId="0" applyNumberFormat="1" applyFont="1" applyFill="1" applyBorder="1"/>
    <xf numFmtId="0" fontId="4" fillId="0" borderId="6" xfId="0" applyFont="1" applyFill="1" applyBorder="1"/>
    <xf numFmtId="164" fontId="4" fillId="0" borderId="6" xfId="0" applyNumberFormat="1" applyFont="1" applyFill="1" applyBorder="1"/>
    <xf numFmtId="0" fontId="5" fillId="0" borderId="95" xfId="0" applyFont="1" applyFill="1" applyBorder="1" applyAlignment="1">
      <alignment horizontal="center"/>
    </xf>
    <xf numFmtId="0" fontId="1" fillId="0" borderId="77" xfId="0" applyFont="1" applyFill="1" applyBorder="1"/>
    <xf numFmtId="0" fontId="1" fillId="0" borderId="96" xfId="0" applyFont="1" applyFill="1" applyBorder="1"/>
    <xf numFmtId="164" fontId="1" fillId="0" borderId="97" xfId="0" applyNumberFormat="1" applyFont="1" applyFill="1" applyBorder="1"/>
    <xf numFmtId="164" fontId="4" fillId="0" borderId="98" xfId="0" applyNumberFormat="1" applyFont="1" applyFill="1" applyBorder="1"/>
    <xf numFmtId="0" fontId="4" fillId="0" borderId="1" xfId="0" applyFont="1" applyFill="1" applyBorder="1" applyAlignment="1">
      <alignment wrapText="1"/>
    </xf>
    <xf numFmtId="0" fontId="6" fillId="0" borderId="29" xfId="0" applyFont="1" applyFill="1" applyBorder="1" applyAlignment="1">
      <alignment wrapText="1"/>
    </xf>
    <xf numFmtId="0" fontId="6" fillId="0" borderId="30" xfId="0" applyFont="1" applyFill="1" applyBorder="1" applyAlignment="1">
      <alignment wrapText="1"/>
    </xf>
    <xf numFmtId="0" fontId="6" fillId="0" borderId="31" xfId="0" applyFont="1" applyFill="1" applyBorder="1" applyAlignment="1">
      <alignment wrapText="1"/>
    </xf>
    <xf numFmtId="0" fontId="5" fillId="0" borderId="29" xfId="0" applyFont="1" applyFill="1" applyBorder="1" applyAlignment="1">
      <alignment wrapText="1"/>
    </xf>
    <xf numFmtId="0" fontId="1" fillId="0" borderId="30" xfId="0" applyFont="1" applyFill="1" applyBorder="1" applyAlignment="1">
      <alignment wrapText="1"/>
    </xf>
    <xf numFmtId="0" fontId="1" fillId="0" borderId="31" xfId="0" applyFont="1" applyFill="1" applyBorder="1" applyAlignment="1">
      <alignment wrapText="1"/>
    </xf>
    <xf numFmtId="0" fontId="5" fillId="0" borderId="39" xfId="0" applyFont="1" applyFill="1" applyBorder="1" applyAlignment="1">
      <alignment wrapText="1"/>
    </xf>
    <xf numFmtId="0" fontId="1" fillId="0" borderId="40" xfId="0" applyFont="1" applyFill="1" applyBorder="1" applyAlignment="1">
      <alignment wrapText="1"/>
    </xf>
    <xf numFmtId="0" fontId="1" fillId="0" borderId="41" xfId="0" applyFont="1" applyFill="1" applyBorder="1" applyAlignment="1">
      <alignment wrapText="1"/>
    </xf>
    <xf numFmtId="0" fontId="7" fillId="0" borderId="29" xfId="0" applyFont="1" applyFill="1" applyBorder="1" applyAlignment="1">
      <alignment wrapText="1"/>
    </xf>
    <xf numFmtId="0" fontId="7" fillId="0" borderId="30" xfId="0" applyFont="1" applyFill="1" applyBorder="1" applyAlignment="1">
      <alignment wrapText="1"/>
    </xf>
    <xf numFmtId="0" fontId="7" fillId="0" borderId="31" xfId="0" applyFont="1" applyFill="1" applyBorder="1" applyAlignment="1">
      <alignment wrapText="1"/>
    </xf>
    <xf numFmtId="0" fontId="4" fillId="0" borderId="3" xfId="0" applyFont="1" applyBorder="1" applyAlignment="1">
      <alignment wrapText="1"/>
    </xf>
    <xf numFmtId="0" fontId="1" fillId="0" borderId="89" xfId="0" applyFont="1" applyBorder="1" applyAlignment="1">
      <alignment wrapText="1"/>
    </xf>
    <xf numFmtId="0" fontId="1" fillId="0" borderId="13" xfId="0" applyFont="1" applyBorder="1" applyAlignment="1">
      <alignment wrapText="1"/>
    </xf>
    <xf numFmtId="0" fontId="4" fillId="0" borderId="3" xfId="0" applyFont="1" applyFill="1" applyBorder="1" applyAlignment="1">
      <alignment wrapText="1"/>
    </xf>
    <xf numFmtId="0" fontId="1" fillId="0" borderId="89" xfId="0" applyFont="1" applyFill="1" applyBorder="1" applyAlignment="1">
      <alignment wrapText="1"/>
    </xf>
    <xf numFmtId="0" fontId="1" fillId="0" borderId="13" xfId="0" applyFont="1" applyFill="1" applyBorder="1" applyAlignment="1">
      <alignment wrapText="1"/>
    </xf>
  </cellXfs>
  <cellStyles count="1">
    <cellStyle name="Normáln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03"/>
  <sheetViews>
    <sheetView workbookViewId="0"/>
  </sheetViews>
  <sheetFormatPr defaultColWidth="0" defaultRowHeight="15" x14ac:dyDescent="0.25"/>
  <cols>
    <col min="1" max="1" width="35.7109375" customWidth="1"/>
    <col min="2" max="3" width="15.7109375" customWidth="1"/>
    <col min="4" max="6" width="8.7109375" customWidth="1"/>
    <col min="7" max="7" width="15.7109375" customWidth="1"/>
    <col min="8" max="8" width="3.7109375" customWidth="1"/>
    <col min="9" max="26" width="0" hidden="1" customWidth="1"/>
    <col min="27" max="16384" width="9.140625" hidden="1"/>
  </cols>
  <sheetData>
    <row r="1" spans="1:26" x14ac:dyDescent="0.25">
      <c r="A1" s="3"/>
      <c r="B1" s="3"/>
      <c r="C1" s="3"/>
      <c r="D1" s="3"/>
      <c r="E1" s="3"/>
      <c r="F1" s="3"/>
      <c r="G1" s="3"/>
    </row>
    <row r="2" spans="1:26" x14ac:dyDescent="0.25">
      <c r="A2" s="4" t="s">
        <v>0</v>
      </c>
      <c r="B2" s="3"/>
      <c r="C2" s="3"/>
      <c r="D2" s="3"/>
      <c r="E2" s="3"/>
      <c r="F2" s="6" t="s">
        <v>2</v>
      </c>
      <c r="G2" s="6"/>
    </row>
    <row r="3" spans="1:26" x14ac:dyDescent="0.25">
      <c r="A3" s="200" t="s">
        <v>1</v>
      </c>
      <c r="B3" s="200"/>
      <c r="C3" s="200"/>
      <c r="D3" s="200"/>
      <c r="E3" s="200"/>
      <c r="F3" s="7" t="s">
        <v>3</v>
      </c>
      <c r="G3" s="7" t="s">
        <v>4</v>
      </c>
    </row>
    <row r="4" spans="1:26" x14ac:dyDescent="0.25">
      <c r="A4" s="200"/>
      <c r="B4" s="200"/>
      <c r="C4" s="200"/>
      <c r="D4" s="200"/>
      <c r="E4" s="200"/>
      <c r="F4" s="8">
        <v>0.2</v>
      </c>
      <c r="G4" s="8">
        <v>0</v>
      </c>
    </row>
    <row r="5" spans="1:26" x14ac:dyDescent="0.25">
      <c r="A5" s="3"/>
      <c r="B5" s="3"/>
      <c r="C5" s="3"/>
      <c r="D5" s="3"/>
      <c r="E5" s="3"/>
      <c r="F5" s="3"/>
      <c r="G5" s="3"/>
    </row>
    <row r="6" spans="1:26" x14ac:dyDescent="0.25">
      <c r="A6" s="9" t="s">
        <v>5</v>
      </c>
      <c r="B6" s="9" t="s">
        <v>6</v>
      </c>
      <c r="C6" s="9" t="s">
        <v>7</v>
      </c>
      <c r="D6" s="9" t="s">
        <v>8</v>
      </c>
      <c r="E6" s="9" t="s">
        <v>9</v>
      </c>
      <c r="F6" s="9" t="s">
        <v>10</v>
      </c>
      <c r="G6" s="9" t="s">
        <v>11</v>
      </c>
    </row>
    <row r="7" spans="1:26" x14ac:dyDescent="0.25">
      <c r="A7" s="61" t="s">
        <v>12</v>
      </c>
      <c r="B7" s="67">
        <f>'SO 198809'!I252-Rekapitulácia!D7</f>
        <v>0</v>
      </c>
      <c r="C7" s="67">
        <f>'Kryci_list 198809'!J26</f>
        <v>0</v>
      </c>
      <c r="D7" s="67">
        <v>0</v>
      </c>
      <c r="E7" s="67">
        <f>'Kryci_list 198809'!J17</f>
        <v>0</v>
      </c>
      <c r="F7" s="67">
        <v>0</v>
      </c>
      <c r="G7" s="67">
        <f>B7+C7+D7+E7+F7</f>
        <v>0</v>
      </c>
      <c r="K7">
        <f>'SO 198809'!K252</f>
        <v>0</v>
      </c>
      <c r="Q7">
        <v>30.126000000000001</v>
      </c>
    </row>
    <row r="8" spans="1:26" x14ac:dyDescent="0.25">
      <c r="A8" s="193" t="s">
        <v>489</v>
      </c>
      <c r="B8" s="194">
        <f>SUM(B7:B7)</f>
        <v>0</v>
      </c>
      <c r="C8" s="194">
        <f>SUM(C7:C7)</f>
        <v>0</v>
      </c>
      <c r="D8" s="194">
        <f>SUM(D7:D7)</f>
        <v>0</v>
      </c>
      <c r="E8" s="194">
        <f>SUM(E7:E7)</f>
        <v>0</v>
      </c>
      <c r="F8" s="194">
        <f>SUM(F7:F7)</f>
        <v>0</v>
      </c>
      <c r="G8" s="194">
        <f>SUM(G7:G7)-SUM(Z7:Z7)</f>
        <v>0</v>
      </c>
      <c r="H8" s="145"/>
      <c r="I8" s="145"/>
      <c r="J8" s="145"/>
      <c r="K8" s="145"/>
      <c r="L8" s="145"/>
      <c r="M8" s="145"/>
      <c r="N8" s="145"/>
      <c r="O8" s="145"/>
      <c r="P8" s="145"/>
      <c r="Q8" s="145"/>
      <c r="R8" s="145"/>
      <c r="S8" s="145"/>
      <c r="T8" s="145"/>
      <c r="U8" s="145"/>
      <c r="V8" s="145"/>
      <c r="W8" s="145"/>
      <c r="X8" s="145"/>
      <c r="Y8" s="145"/>
      <c r="Z8" s="145"/>
    </row>
    <row r="9" spans="1:26" x14ac:dyDescent="0.25">
      <c r="A9" s="191" t="s">
        <v>490</v>
      </c>
      <c r="B9" s="192">
        <f>G8-SUM(Rekapitulácia!K7:'Rekapitulácia'!K7)*1</f>
        <v>0</v>
      </c>
      <c r="C9" s="192"/>
      <c r="D9" s="192"/>
      <c r="E9" s="192"/>
      <c r="F9" s="192"/>
      <c r="G9" s="192">
        <f>ROUND(((ROUND(B9,2)*20)/100),2)*1</f>
        <v>0</v>
      </c>
      <c r="H9" s="145"/>
      <c r="I9" s="145"/>
      <c r="J9" s="145"/>
      <c r="K9" s="145"/>
      <c r="L9" s="145"/>
      <c r="M9" s="145"/>
      <c r="N9" s="145"/>
      <c r="O9" s="145"/>
      <c r="P9" s="145"/>
      <c r="Q9" s="145"/>
      <c r="R9" s="145"/>
      <c r="S9" s="145"/>
      <c r="T9" s="145"/>
      <c r="U9" s="145"/>
      <c r="V9" s="145"/>
      <c r="W9" s="145"/>
      <c r="X9" s="145"/>
      <c r="Y9" s="145"/>
      <c r="Z9" s="145"/>
    </row>
    <row r="10" spans="1:26" x14ac:dyDescent="0.25">
      <c r="A10" s="5" t="s">
        <v>491</v>
      </c>
      <c r="B10" s="189">
        <f>(G8-B9)</f>
        <v>0</v>
      </c>
      <c r="C10" s="189"/>
      <c r="D10" s="189"/>
      <c r="E10" s="189"/>
      <c r="F10" s="189"/>
      <c r="G10" s="189">
        <f>ROUND(((ROUND(B10,2)*0)/100),2)</f>
        <v>0</v>
      </c>
      <c r="H10" s="145"/>
      <c r="I10" s="145"/>
      <c r="J10" s="145"/>
      <c r="K10" s="145"/>
      <c r="L10" s="145"/>
      <c r="M10" s="145"/>
      <c r="N10" s="145"/>
      <c r="O10" s="145"/>
      <c r="P10" s="145"/>
      <c r="Q10" s="145"/>
      <c r="R10" s="145"/>
      <c r="S10" s="145"/>
      <c r="T10" s="145"/>
      <c r="U10" s="145"/>
      <c r="V10" s="145"/>
      <c r="W10" s="145"/>
      <c r="X10" s="145"/>
      <c r="Y10" s="145"/>
      <c r="Z10" s="145"/>
    </row>
    <row r="11" spans="1:26" x14ac:dyDescent="0.25">
      <c r="A11" s="5" t="s">
        <v>492</v>
      </c>
      <c r="B11" s="189"/>
      <c r="C11" s="189"/>
      <c r="D11" s="189"/>
      <c r="E11" s="189"/>
      <c r="F11" s="189"/>
      <c r="G11" s="189">
        <f>SUM(G8:G10)</f>
        <v>0</v>
      </c>
      <c r="H11" s="145"/>
      <c r="I11" s="145"/>
      <c r="J11" s="145"/>
      <c r="K11" s="145"/>
      <c r="L11" s="145"/>
      <c r="M11" s="145"/>
      <c r="N11" s="145"/>
      <c r="O11" s="145"/>
      <c r="P11" s="145"/>
      <c r="Q11" s="145"/>
      <c r="R11" s="145"/>
      <c r="S11" s="145"/>
      <c r="T11" s="145"/>
      <c r="U11" s="145"/>
      <c r="V11" s="145"/>
      <c r="W11" s="145"/>
      <c r="X11" s="145"/>
      <c r="Y11" s="145"/>
      <c r="Z11" s="145"/>
    </row>
    <row r="12" spans="1:26" x14ac:dyDescent="0.25">
      <c r="A12" s="10"/>
      <c r="B12" s="190"/>
      <c r="C12" s="190"/>
      <c r="D12" s="190"/>
      <c r="E12" s="190"/>
      <c r="F12" s="190"/>
      <c r="G12" s="190"/>
    </row>
    <row r="13" spans="1:26" x14ac:dyDescent="0.25">
      <c r="A13" s="10"/>
      <c r="B13" s="190"/>
      <c r="C13" s="190"/>
      <c r="D13" s="190"/>
      <c r="E13" s="190"/>
      <c r="F13" s="190"/>
      <c r="G13" s="190"/>
    </row>
    <row r="14" spans="1:26" x14ac:dyDescent="0.25">
      <c r="A14" s="10"/>
      <c r="B14" s="190"/>
      <c r="C14" s="190"/>
      <c r="D14" s="190"/>
      <c r="E14" s="190"/>
      <c r="F14" s="190"/>
      <c r="G14" s="190"/>
    </row>
    <row r="15" spans="1:26" x14ac:dyDescent="0.25">
      <c r="A15" s="10"/>
      <c r="B15" s="190"/>
      <c r="C15" s="190"/>
      <c r="D15" s="190"/>
      <c r="E15" s="190"/>
      <c r="F15" s="190"/>
      <c r="G15" s="190"/>
    </row>
    <row r="16" spans="1:26" x14ac:dyDescent="0.25">
      <c r="A16" s="10"/>
      <c r="B16" s="190"/>
      <c r="C16" s="190"/>
      <c r="D16" s="190"/>
      <c r="E16" s="190"/>
      <c r="F16" s="190"/>
      <c r="G16" s="190"/>
    </row>
    <row r="17" spans="1:7" x14ac:dyDescent="0.25">
      <c r="A17" s="10"/>
      <c r="B17" s="190"/>
      <c r="C17" s="190"/>
      <c r="D17" s="190"/>
      <c r="E17" s="190"/>
      <c r="F17" s="190"/>
      <c r="G17" s="190"/>
    </row>
    <row r="18" spans="1:7" x14ac:dyDescent="0.25">
      <c r="A18" s="10"/>
      <c r="B18" s="190"/>
      <c r="C18" s="190"/>
      <c r="D18" s="190"/>
      <c r="E18" s="190"/>
      <c r="F18" s="190"/>
      <c r="G18" s="190"/>
    </row>
    <row r="19" spans="1:7" x14ac:dyDescent="0.25">
      <c r="A19" s="10"/>
      <c r="B19" s="190"/>
      <c r="C19" s="190"/>
      <c r="D19" s="190"/>
      <c r="E19" s="190"/>
      <c r="F19" s="190"/>
      <c r="G19" s="190"/>
    </row>
    <row r="20" spans="1:7" x14ac:dyDescent="0.25">
      <c r="A20" s="10"/>
      <c r="B20" s="190"/>
      <c r="C20" s="190"/>
      <c r="D20" s="190"/>
      <c r="E20" s="190"/>
      <c r="F20" s="190"/>
      <c r="G20" s="190"/>
    </row>
    <row r="21" spans="1:7" x14ac:dyDescent="0.25">
      <c r="A21" s="10"/>
      <c r="B21" s="190"/>
      <c r="C21" s="190"/>
      <c r="D21" s="190"/>
      <c r="E21" s="190"/>
      <c r="F21" s="190"/>
      <c r="G21" s="190"/>
    </row>
    <row r="22" spans="1:7" x14ac:dyDescent="0.25">
      <c r="A22" s="10"/>
      <c r="B22" s="190"/>
      <c r="C22" s="190"/>
      <c r="D22" s="190"/>
      <c r="E22" s="190"/>
      <c r="F22" s="190"/>
      <c r="G22" s="190"/>
    </row>
    <row r="23" spans="1:7" x14ac:dyDescent="0.25">
      <c r="A23" s="10"/>
      <c r="B23" s="190"/>
      <c r="C23" s="190"/>
      <c r="D23" s="190"/>
      <c r="E23" s="190"/>
      <c r="F23" s="190"/>
      <c r="G23" s="190"/>
    </row>
    <row r="24" spans="1:7" x14ac:dyDescent="0.25">
      <c r="A24" s="10"/>
      <c r="B24" s="190"/>
      <c r="C24" s="190"/>
      <c r="D24" s="190"/>
      <c r="E24" s="190"/>
      <c r="F24" s="190"/>
      <c r="G24" s="190"/>
    </row>
    <row r="25" spans="1:7" x14ac:dyDescent="0.25">
      <c r="A25" s="10"/>
      <c r="B25" s="190"/>
      <c r="C25" s="190"/>
      <c r="D25" s="190"/>
      <c r="E25" s="190"/>
      <c r="F25" s="190"/>
      <c r="G25" s="190"/>
    </row>
    <row r="26" spans="1:7" x14ac:dyDescent="0.25">
      <c r="A26" s="10"/>
      <c r="B26" s="190"/>
      <c r="C26" s="190"/>
      <c r="D26" s="190"/>
      <c r="E26" s="190"/>
      <c r="F26" s="190"/>
      <c r="G26" s="190"/>
    </row>
    <row r="27" spans="1:7" x14ac:dyDescent="0.25">
      <c r="A27" s="10"/>
      <c r="B27" s="190"/>
      <c r="C27" s="190"/>
      <c r="D27" s="190"/>
      <c r="E27" s="190"/>
      <c r="F27" s="190"/>
      <c r="G27" s="190"/>
    </row>
    <row r="28" spans="1:7" x14ac:dyDescent="0.25">
      <c r="A28" s="10"/>
      <c r="B28" s="190"/>
      <c r="C28" s="190"/>
      <c r="D28" s="190"/>
      <c r="E28" s="190"/>
      <c r="F28" s="190"/>
      <c r="G28" s="190"/>
    </row>
    <row r="29" spans="1:7" x14ac:dyDescent="0.25">
      <c r="A29" s="10"/>
      <c r="B29" s="190"/>
      <c r="C29" s="190"/>
      <c r="D29" s="190"/>
      <c r="E29" s="190"/>
      <c r="F29" s="190"/>
      <c r="G29" s="190"/>
    </row>
    <row r="30" spans="1:7" x14ac:dyDescent="0.25">
      <c r="A30" s="10"/>
      <c r="B30" s="190"/>
      <c r="C30" s="190"/>
      <c r="D30" s="190"/>
      <c r="E30" s="190"/>
      <c r="F30" s="190"/>
      <c r="G30" s="190"/>
    </row>
    <row r="31" spans="1:7" x14ac:dyDescent="0.25">
      <c r="A31" s="10"/>
      <c r="B31" s="190"/>
      <c r="C31" s="190"/>
      <c r="D31" s="190"/>
      <c r="E31" s="190"/>
      <c r="F31" s="190"/>
      <c r="G31" s="190"/>
    </row>
    <row r="32" spans="1:7" x14ac:dyDescent="0.25">
      <c r="A32" s="10"/>
      <c r="B32" s="190"/>
      <c r="C32" s="190"/>
      <c r="D32" s="190"/>
      <c r="E32" s="190"/>
      <c r="F32" s="190"/>
      <c r="G32" s="190"/>
    </row>
    <row r="33" spans="1:7" x14ac:dyDescent="0.25">
      <c r="A33" s="10"/>
      <c r="B33" s="190"/>
      <c r="C33" s="190"/>
      <c r="D33" s="190"/>
      <c r="E33" s="190"/>
      <c r="F33" s="190"/>
      <c r="G33" s="190"/>
    </row>
    <row r="34" spans="1:7" x14ac:dyDescent="0.25">
      <c r="A34" s="1"/>
      <c r="B34" s="141"/>
      <c r="C34" s="141"/>
      <c r="D34" s="141"/>
      <c r="E34" s="141"/>
      <c r="F34" s="141"/>
      <c r="G34" s="141"/>
    </row>
    <row r="35" spans="1:7" x14ac:dyDescent="0.25">
      <c r="A35" s="1"/>
      <c r="B35" s="141"/>
      <c r="C35" s="141"/>
      <c r="D35" s="141"/>
      <c r="E35" s="141"/>
      <c r="F35" s="141"/>
      <c r="G35" s="141"/>
    </row>
    <row r="36" spans="1:7" x14ac:dyDescent="0.25">
      <c r="A36" s="1"/>
      <c r="B36" s="141"/>
      <c r="C36" s="141"/>
      <c r="D36" s="141"/>
      <c r="E36" s="141"/>
      <c r="F36" s="141"/>
      <c r="G36" s="141"/>
    </row>
    <row r="37" spans="1:7" x14ac:dyDescent="0.25">
      <c r="A37" s="1"/>
      <c r="B37" s="141"/>
      <c r="C37" s="141"/>
      <c r="D37" s="141"/>
      <c r="E37" s="141"/>
      <c r="F37" s="141"/>
      <c r="G37" s="141"/>
    </row>
    <row r="38" spans="1:7" x14ac:dyDescent="0.25">
      <c r="A38" s="1"/>
      <c r="B38" s="141"/>
      <c r="C38" s="141"/>
      <c r="D38" s="141"/>
      <c r="E38" s="141"/>
      <c r="F38" s="141"/>
      <c r="G38" s="141"/>
    </row>
    <row r="39" spans="1:7" x14ac:dyDescent="0.25">
      <c r="A39" s="1"/>
      <c r="B39" s="141"/>
      <c r="C39" s="141"/>
      <c r="D39" s="141"/>
      <c r="E39" s="141"/>
      <c r="F39" s="141"/>
      <c r="G39" s="141"/>
    </row>
    <row r="40" spans="1:7" x14ac:dyDescent="0.25">
      <c r="A40" s="1"/>
      <c r="B40" s="141"/>
      <c r="C40" s="141"/>
      <c r="D40" s="141"/>
      <c r="E40" s="141"/>
      <c r="F40" s="141"/>
      <c r="G40" s="141"/>
    </row>
    <row r="41" spans="1:7" x14ac:dyDescent="0.25">
      <c r="A41" s="1"/>
      <c r="B41" s="141"/>
      <c r="C41" s="141"/>
      <c r="D41" s="141"/>
      <c r="E41" s="141"/>
      <c r="F41" s="141"/>
      <c r="G41" s="141"/>
    </row>
    <row r="42" spans="1:7" x14ac:dyDescent="0.25">
      <c r="A42" s="1"/>
      <c r="B42" s="141"/>
      <c r="C42" s="141"/>
      <c r="D42" s="141"/>
      <c r="E42" s="141"/>
      <c r="F42" s="141"/>
      <c r="G42" s="141"/>
    </row>
    <row r="43" spans="1:7" x14ac:dyDescent="0.25">
      <c r="A43" s="1"/>
      <c r="B43" s="141"/>
      <c r="C43" s="141"/>
      <c r="D43" s="141"/>
      <c r="E43" s="141"/>
      <c r="F43" s="141"/>
      <c r="G43" s="141"/>
    </row>
    <row r="44" spans="1:7" x14ac:dyDescent="0.25">
      <c r="A44" s="1"/>
      <c r="B44" s="141"/>
      <c r="C44" s="141"/>
      <c r="D44" s="141"/>
      <c r="E44" s="141"/>
      <c r="F44" s="141"/>
      <c r="G44" s="141"/>
    </row>
    <row r="45" spans="1:7" x14ac:dyDescent="0.25">
      <c r="A45" s="1"/>
      <c r="B45" s="141"/>
      <c r="C45" s="141"/>
      <c r="D45" s="141"/>
      <c r="E45" s="141"/>
      <c r="F45" s="141"/>
      <c r="G45" s="141"/>
    </row>
    <row r="46" spans="1:7" x14ac:dyDescent="0.25">
      <c r="A46" s="1"/>
      <c r="B46" s="141"/>
      <c r="C46" s="141"/>
      <c r="D46" s="141"/>
      <c r="E46" s="141"/>
      <c r="F46" s="141"/>
      <c r="G46" s="141"/>
    </row>
    <row r="47" spans="1:7" x14ac:dyDescent="0.25">
      <c r="A47" s="1"/>
      <c r="B47" s="141"/>
      <c r="C47" s="141"/>
      <c r="D47" s="141"/>
      <c r="E47" s="141"/>
      <c r="F47" s="141"/>
      <c r="G47" s="141"/>
    </row>
    <row r="48" spans="1:7" x14ac:dyDescent="0.25">
      <c r="A48" s="1"/>
      <c r="B48" s="141"/>
      <c r="C48" s="141"/>
      <c r="D48" s="141"/>
      <c r="E48" s="141"/>
      <c r="F48" s="141"/>
      <c r="G48" s="141"/>
    </row>
    <row r="49" spans="1:7" x14ac:dyDescent="0.25">
      <c r="A49" s="1"/>
      <c r="B49" s="141"/>
      <c r="C49" s="141"/>
      <c r="D49" s="141"/>
      <c r="E49" s="141"/>
      <c r="F49" s="141"/>
      <c r="G49" s="141"/>
    </row>
    <row r="50" spans="1:7" x14ac:dyDescent="0.25">
      <c r="A50" s="1"/>
      <c r="B50" s="141"/>
      <c r="C50" s="141"/>
      <c r="D50" s="141"/>
      <c r="E50" s="141"/>
      <c r="F50" s="141"/>
      <c r="G50" s="141"/>
    </row>
    <row r="51" spans="1:7" x14ac:dyDescent="0.25">
      <c r="B51" s="188"/>
      <c r="C51" s="188"/>
      <c r="D51" s="188"/>
      <c r="E51" s="188"/>
      <c r="F51" s="188"/>
      <c r="G51" s="188"/>
    </row>
    <row r="52" spans="1:7" x14ac:dyDescent="0.25">
      <c r="B52" s="188"/>
      <c r="C52" s="188"/>
      <c r="D52" s="188"/>
      <c r="E52" s="188"/>
      <c r="F52" s="188"/>
      <c r="G52" s="188"/>
    </row>
    <row r="53" spans="1:7" x14ac:dyDescent="0.25">
      <c r="B53" s="188"/>
      <c r="C53" s="188"/>
      <c r="D53" s="188"/>
      <c r="E53" s="188"/>
      <c r="F53" s="188"/>
      <c r="G53" s="188"/>
    </row>
    <row r="54" spans="1:7" x14ac:dyDescent="0.25">
      <c r="B54" s="188"/>
      <c r="C54" s="188"/>
      <c r="D54" s="188"/>
      <c r="E54" s="188"/>
      <c r="F54" s="188"/>
      <c r="G54" s="188"/>
    </row>
    <row r="55" spans="1:7" x14ac:dyDescent="0.25">
      <c r="B55" s="188"/>
      <c r="C55" s="188"/>
      <c r="D55" s="188"/>
      <c r="E55" s="188"/>
      <c r="F55" s="188"/>
      <c r="G55" s="188"/>
    </row>
    <row r="56" spans="1:7" x14ac:dyDescent="0.25">
      <c r="B56" s="188"/>
      <c r="C56" s="188"/>
      <c r="D56" s="188"/>
      <c r="E56" s="188"/>
      <c r="F56" s="188"/>
      <c r="G56" s="188"/>
    </row>
    <row r="57" spans="1:7" x14ac:dyDescent="0.25">
      <c r="B57" s="188"/>
      <c r="C57" s="188"/>
      <c r="D57" s="188"/>
      <c r="E57" s="188"/>
      <c r="F57" s="188"/>
      <c r="G57" s="188"/>
    </row>
    <row r="58" spans="1:7" x14ac:dyDescent="0.25">
      <c r="B58" s="188"/>
      <c r="C58" s="188"/>
      <c r="D58" s="188"/>
      <c r="E58" s="188"/>
      <c r="F58" s="188"/>
      <c r="G58" s="188"/>
    </row>
    <row r="59" spans="1:7" x14ac:dyDescent="0.25">
      <c r="B59" s="188"/>
      <c r="C59" s="188"/>
      <c r="D59" s="188"/>
      <c r="E59" s="188"/>
      <c r="F59" s="188"/>
      <c r="G59" s="188"/>
    </row>
    <row r="60" spans="1:7" x14ac:dyDescent="0.25">
      <c r="B60" s="188"/>
      <c r="C60" s="188"/>
      <c r="D60" s="188"/>
      <c r="E60" s="188"/>
      <c r="F60" s="188"/>
      <c r="G60" s="188"/>
    </row>
    <row r="61" spans="1:7" x14ac:dyDescent="0.25">
      <c r="B61" s="188"/>
      <c r="C61" s="188"/>
      <c r="D61" s="188"/>
      <c r="E61" s="188"/>
      <c r="F61" s="188"/>
      <c r="G61" s="188"/>
    </row>
    <row r="62" spans="1:7" x14ac:dyDescent="0.25">
      <c r="B62" s="188"/>
      <c r="C62" s="188"/>
      <c r="D62" s="188"/>
      <c r="E62" s="188"/>
      <c r="F62" s="188"/>
      <c r="G62" s="188"/>
    </row>
    <row r="63" spans="1:7" x14ac:dyDescent="0.25">
      <c r="B63" s="188"/>
      <c r="C63" s="188"/>
      <c r="D63" s="188"/>
      <c r="E63" s="188"/>
      <c r="F63" s="188"/>
      <c r="G63" s="188"/>
    </row>
    <row r="64" spans="1:7" x14ac:dyDescent="0.25">
      <c r="B64" s="188"/>
      <c r="C64" s="188"/>
      <c r="D64" s="188"/>
      <c r="E64" s="188"/>
      <c r="F64" s="188"/>
      <c r="G64" s="188"/>
    </row>
    <row r="65" spans="2:7" x14ac:dyDescent="0.25">
      <c r="B65" s="188"/>
      <c r="C65" s="188"/>
      <c r="D65" s="188"/>
      <c r="E65" s="188"/>
      <c r="F65" s="188"/>
      <c r="G65" s="188"/>
    </row>
    <row r="66" spans="2:7" x14ac:dyDescent="0.25">
      <c r="B66" s="188"/>
      <c r="C66" s="188"/>
      <c r="D66" s="188"/>
      <c r="E66" s="188"/>
      <c r="F66" s="188"/>
      <c r="G66" s="188"/>
    </row>
    <row r="67" spans="2:7" x14ac:dyDescent="0.25">
      <c r="B67" s="188"/>
      <c r="C67" s="188"/>
      <c r="D67" s="188"/>
      <c r="E67" s="188"/>
      <c r="F67" s="188"/>
      <c r="G67" s="188"/>
    </row>
    <row r="68" spans="2:7" x14ac:dyDescent="0.25">
      <c r="B68" s="188"/>
      <c r="C68" s="188"/>
      <c r="D68" s="188"/>
      <c r="E68" s="188"/>
      <c r="F68" s="188"/>
      <c r="G68" s="188"/>
    </row>
    <row r="69" spans="2:7" x14ac:dyDescent="0.25">
      <c r="B69" s="188"/>
      <c r="C69" s="188"/>
      <c r="D69" s="188"/>
      <c r="E69" s="188"/>
      <c r="F69" s="188"/>
      <c r="G69" s="188"/>
    </row>
    <row r="70" spans="2:7" x14ac:dyDescent="0.25">
      <c r="B70" s="188"/>
      <c r="C70" s="188"/>
      <c r="D70" s="188"/>
      <c r="E70" s="188"/>
      <c r="F70" s="188"/>
      <c r="G70" s="188"/>
    </row>
    <row r="71" spans="2:7" x14ac:dyDescent="0.25">
      <c r="B71" s="188"/>
      <c r="C71" s="188"/>
      <c r="D71" s="188"/>
      <c r="E71" s="188"/>
      <c r="F71" s="188"/>
      <c r="G71" s="188"/>
    </row>
    <row r="72" spans="2:7" x14ac:dyDescent="0.25">
      <c r="B72" s="188"/>
      <c r="C72" s="188"/>
      <c r="D72" s="188"/>
      <c r="E72" s="188"/>
      <c r="F72" s="188"/>
      <c r="G72" s="188"/>
    </row>
    <row r="73" spans="2:7" x14ac:dyDescent="0.25">
      <c r="B73" s="188"/>
      <c r="C73" s="188"/>
      <c r="D73" s="188"/>
      <c r="E73" s="188"/>
      <c r="F73" s="188"/>
      <c r="G73" s="188"/>
    </row>
    <row r="74" spans="2:7" x14ac:dyDescent="0.25">
      <c r="B74" s="188"/>
      <c r="C74" s="188"/>
      <c r="D74" s="188"/>
      <c r="E74" s="188"/>
      <c r="F74" s="188"/>
      <c r="G74" s="188"/>
    </row>
    <row r="75" spans="2:7" x14ac:dyDescent="0.25">
      <c r="B75" s="188"/>
      <c r="C75" s="188"/>
      <c r="D75" s="188"/>
      <c r="E75" s="188"/>
      <c r="F75" s="188"/>
      <c r="G75" s="188"/>
    </row>
    <row r="76" spans="2:7" x14ac:dyDescent="0.25">
      <c r="B76" s="188"/>
      <c r="C76" s="188"/>
      <c r="D76" s="188"/>
      <c r="E76" s="188"/>
      <c r="F76" s="188"/>
      <c r="G76" s="188"/>
    </row>
    <row r="77" spans="2:7" x14ac:dyDescent="0.25">
      <c r="B77" s="188"/>
      <c r="C77" s="188"/>
      <c r="D77" s="188"/>
      <c r="E77" s="188"/>
      <c r="F77" s="188"/>
      <c r="G77" s="188"/>
    </row>
    <row r="78" spans="2:7" x14ac:dyDescent="0.25">
      <c r="B78" s="188"/>
      <c r="C78" s="188"/>
      <c r="D78" s="188"/>
      <c r="E78" s="188"/>
      <c r="F78" s="188"/>
      <c r="G78" s="188"/>
    </row>
    <row r="79" spans="2:7" x14ac:dyDescent="0.25">
      <c r="B79" s="188"/>
      <c r="C79" s="188"/>
      <c r="D79" s="188"/>
      <c r="E79" s="188"/>
      <c r="F79" s="188"/>
      <c r="G79" s="188"/>
    </row>
    <row r="80" spans="2:7" x14ac:dyDescent="0.25">
      <c r="B80" s="188"/>
      <c r="C80" s="188"/>
      <c r="D80" s="188"/>
      <c r="E80" s="188"/>
      <c r="F80" s="188"/>
      <c r="G80" s="188"/>
    </row>
    <row r="81" spans="2:7" x14ac:dyDescent="0.25">
      <c r="B81" s="188"/>
      <c r="C81" s="188"/>
      <c r="D81" s="188"/>
      <c r="E81" s="188"/>
      <c r="F81" s="188"/>
      <c r="G81" s="188"/>
    </row>
    <row r="82" spans="2:7" x14ac:dyDescent="0.25">
      <c r="B82" s="188"/>
      <c r="C82" s="188"/>
      <c r="D82" s="188"/>
      <c r="E82" s="188"/>
      <c r="F82" s="188"/>
      <c r="G82" s="188"/>
    </row>
    <row r="83" spans="2:7" x14ac:dyDescent="0.25">
      <c r="B83" s="188"/>
      <c r="C83" s="188"/>
      <c r="D83" s="188"/>
      <c r="E83" s="188"/>
      <c r="F83" s="188"/>
      <c r="G83" s="188"/>
    </row>
    <row r="84" spans="2:7" x14ac:dyDescent="0.25">
      <c r="B84" s="188"/>
      <c r="C84" s="188"/>
      <c r="D84" s="188"/>
      <c r="E84" s="188"/>
      <c r="F84" s="188"/>
      <c r="G84" s="188"/>
    </row>
    <row r="85" spans="2:7" x14ac:dyDescent="0.25">
      <c r="B85" s="188"/>
      <c r="C85" s="188"/>
      <c r="D85" s="188"/>
      <c r="E85" s="188"/>
      <c r="F85" s="188"/>
      <c r="G85" s="188"/>
    </row>
    <row r="86" spans="2:7" x14ac:dyDescent="0.25">
      <c r="B86" s="188"/>
      <c r="C86" s="188"/>
      <c r="D86" s="188"/>
      <c r="E86" s="188"/>
      <c r="F86" s="188"/>
      <c r="G86" s="188"/>
    </row>
    <row r="87" spans="2:7" x14ac:dyDescent="0.25">
      <c r="B87" s="188"/>
      <c r="C87" s="188"/>
      <c r="D87" s="188"/>
      <c r="E87" s="188"/>
      <c r="F87" s="188"/>
      <c r="G87" s="188"/>
    </row>
    <row r="88" spans="2:7" x14ac:dyDescent="0.25">
      <c r="B88" s="188"/>
      <c r="C88" s="188"/>
      <c r="D88" s="188"/>
      <c r="E88" s="188"/>
      <c r="F88" s="188"/>
      <c r="G88" s="188"/>
    </row>
    <row r="89" spans="2:7" x14ac:dyDescent="0.25">
      <c r="B89" s="188"/>
      <c r="C89" s="188"/>
      <c r="D89" s="188"/>
      <c r="E89" s="188"/>
      <c r="F89" s="188"/>
      <c r="G89" s="188"/>
    </row>
    <row r="90" spans="2:7" x14ac:dyDescent="0.25">
      <c r="B90" s="188"/>
      <c r="C90" s="188"/>
      <c r="D90" s="188"/>
      <c r="E90" s="188"/>
      <c r="F90" s="188"/>
      <c r="G90" s="188"/>
    </row>
    <row r="91" spans="2:7" x14ac:dyDescent="0.25">
      <c r="B91" s="188"/>
      <c r="C91" s="188"/>
      <c r="D91" s="188"/>
      <c r="E91" s="188"/>
      <c r="F91" s="188"/>
      <c r="G91" s="188"/>
    </row>
    <row r="92" spans="2:7" x14ac:dyDescent="0.25">
      <c r="B92" s="188"/>
      <c r="C92" s="188"/>
      <c r="D92" s="188"/>
      <c r="E92" s="188"/>
      <c r="F92" s="188"/>
      <c r="G92" s="188"/>
    </row>
    <row r="93" spans="2:7" x14ac:dyDescent="0.25">
      <c r="B93" s="188"/>
      <c r="C93" s="188"/>
      <c r="D93" s="188"/>
      <c r="E93" s="188"/>
      <c r="F93" s="188"/>
      <c r="G93" s="188"/>
    </row>
    <row r="94" spans="2:7" x14ac:dyDescent="0.25">
      <c r="B94" s="188"/>
      <c r="C94" s="188"/>
      <c r="D94" s="188"/>
      <c r="E94" s="188"/>
      <c r="F94" s="188"/>
      <c r="G94" s="188"/>
    </row>
    <row r="95" spans="2:7" x14ac:dyDescent="0.25">
      <c r="B95" s="188"/>
      <c r="C95" s="188"/>
      <c r="D95" s="188"/>
      <c r="E95" s="188"/>
      <c r="F95" s="188"/>
      <c r="G95" s="188"/>
    </row>
    <row r="96" spans="2:7" x14ac:dyDescent="0.25">
      <c r="B96" s="188"/>
      <c r="C96" s="188"/>
      <c r="D96" s="188"/>
      <c r="E96" s="188"/>
      <c r="F96" s="188"/>
      <c r="G96" s="188"/>
    </row>
    <row r="97" spans="2:7" x14ac:dyDescent="0.25">
      <c r="B97" s="188"/>
      <c r="C97" s="188"/>
      <c r="D97" s="188"/>
      <c r="E97" s="188"/>
      <c r="F97" s="188"/>
      <c r="G97" s="188"/>
    </row>
    <row r="98" spans="2:7" x14ac:dyDescent="0.25">
      <c r="B98" s="188"/>
      <c r="C98" s="188"/>
      <c r="D98" s="188"/>
      <c r="E98" s="188"/>
      <c r="F98" s="188"/>
      <c r="G98" s="188"/>
    </row>
    <row r="99" spans="2:7" x14ac:dyDescent="0.25">
      <c r="B99" s="188"/>
      <c r="C99" s="188"/>
      <c r="D99" s="188"/>
      <c r="E99" s="188"/>
      <c r="F99" s="188"/>
      <c r="G99" s="188"/>
    </row>
    <row r="100" spans="2:7" x14ac:dyDescent="0.25">
      <c r="B100" s="188"/>
      <c r="C100" s="188"/>
      <c r="D100" s="188"/>
      <c r="E100" s="188"/>
      <c r="F100" s="188"/>
      <c r="G100" s="188"/>
    </row>
    <row r="101" spans="2:7" x14ac:dyDescent="0.25">
      <c r="B101" s="188"/>
      <c r="C101" s="188"/>
      <c r="D101" s="188"/>
      <c r="E101" s="188"/>
      <c r="F101" s="188"/>
      <c r="G101" s="188"/>
    </row>
    <row r="102" spans="2:7" x14ac:dyDescent="0.25">
      <c r="B102" s="188"/>
      <c r="C102" s="188"/>
      <c r="D102" s="188"/>
      <c r="E102" s="188"/>
      <c r="F102" s="188"/>
      <c r="G102" s="188"/>
    </row>
    <row r="103" spans="2:7" x14ac:dyDescent="0.25">
      <c r="B103" s="188"/>
      <c r="C103" s="188"/>
      <c r="D103" s="188"/>
      <c r="E103" s="188"/>
      <c r="F103" s="188"/>
      <c r="G103" s="188"/>
    </row>
  </sheetData>
  <mergeCells count="1">
    <mergeCell ref="A3:E4"/>
  </mergeCells>
  <printOptions horizontalCentered="1"/>
  <pageMargins left="0.7" right="0.7" top="0.75" bottom="0.75" header="0.3" footer="0.3"/>
  <pageSetup paperSize="9" scale="95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41"/>
  <sheetViews>
    <sheetView tabSelected="1" workbookViewId="0">
      <selection activeCell="B10" sqref="B10:J10"/>
    </sheetView>
  </sheetViews>
  <sheetFormatPr defaultColWidth="0" defaultRowHeight="15" x14ac:dyDescent="0.25"/>
  <cols>
    <col min="1" max="1" width="1.7109375" customWidth="1"/>
    <col min="2" max="2" width="3.7109375" customWidth="1"/>
    <col min="3" max="3" width="4.7109375" customWidth="1"/>
    <col min="4" max="6" width="10.7109375" customWidth="1"/>
    <col min="7" max="7" width="3.7109375" customWidth="1"/>
    <col min="8" max="8" width="19.7109375" customWidth="1"/>
    <col min="9" max="10" width="10.7109375" customWidth="1"/>
    <col min="11" max="26" width="0" hidden="1" customWidth="1"/>
    <col min="27" max="27" width="9.140625" customWidth="1"/>
    <col min="28" max="16384" width="9.140625" hidden="1"/>
  </cols>
  <sheetData>
    <row r="1" spans="1:23" ht="27.95" customHeight="1" thickBot="1" x14ac:dyDescent="0.3">
      <c r="A1" s="3"/>
      <c r="B1" s="13"/>
      <c r="C1" s="13"/>
      <c r="D1" s="13"/>
      <c r="E1" s="13"/>
      <c r="F1" s="14" t="s">
        <v>493</v>
      </c>
      <c r="G1" s="13"/>
      <c r="H1" s="13"/>
      <c r="I1" s="13"/>
      <c r="J1" s="13"/>
      <c r="W1">
        <v>30.126000000000001</v>
      </c>
    </row>
    <row r="2" spans="1:23" ht="30" customHeight="1" thickTop="1" x14ac:dyDescent="0.25">
      <c r="A2" s="12"/>
      <c r="B2" s="201" t="s">
        <v>1</v>
      </c>
      <c r="C2" s="202"/>
      <c r="D2" s="202"/>
      <c r="E2" s="202"/>
      <c r="F2" s="202"/>
      <c r="G2" s="202"/>
      <c r="H2" s="202"/>
      <c r="I2" s="202"/>
      <c r="J2" s="203"/>
    </row>
    <row r="3" spans="1:23" ht="18" customHeight="1" x14ac:dyDescent="0.25">
      <c r="A3" s="12"/>
      <c r="B3" s="22"/>
      <c r="C3" s="19"/>
      <c r="D3" s="16"/>
      <c r="E3" s="16"/>
      <c r="F3" s="16"/>
      <c r="G3" s="16"/>
      <c r="H3" s="16"/>
      <c r="I3" s="36" t="s">
        <v>14</v>
      </c>
      <c r="J3" s="29"/>
    </row>
    <row r="4" spans="1:23" ht="18" customHeight="1" x14ac:dyDescent="0.25">
      <c r="A4" s="12"/>
      <c r="B4" s="22"/>
      <c r="C4" s="19"/>
      <c r="D4" s="16"/>
      <c r="E4" s="16"/>
      <c r="F4" s="16"/>
      <c r="G4" s="16"/>
      <c r="H4" s="16"/>
      <c r="I4" s="36" t="s">
        <v>16</v>
      </c>
      <c r="J4" s="29"/>
    </row>
    <row r="5" spans="1:23" ht="18" customHeight="1" thickBot="1" x14ac:dyDescent="0.3">
      <c r="A5" s="12"/>
      <c r="B5" s="37" t="s">
        <v>17</v>
      </c>
      <c r="C5" s="19"/>
      <c r="D5" s="16"/>
      <c r="E5" s="16"/>
      <c r="F5" s="38" t="s">
        <v>98</v>
      </c>
      <c r="G5" s="16"/>
      <c r="H5" s="16"/>
      <c r="I5" s="36" t="s">
        <v>18</v>
      </c>
      <c r="J5" s="39"/>
    </row>
    <row r="6" spans="1:23" ht="20.100000000000001" customHeight="1" thickTop="1" x14ac:dyDescent="0.25">
      <c r="A6" s="12"/>
      <c r="B6" s="204" t="s">
        <v>19</v>
      </c>
      <c r="C6" s="205"/>
      <c r="D6" s="205"/>
      <c r="E6" s="205"/>
      <c r="F6" s="205"/>
      <c r="G6" s="205"/>
      <c r="H6" s="205"/>
      <c r="I6" s="205"/>
      <c r="J6" s="206"/>
    </row>
    <row r="7" spans="1:23" ht="18" customHeight="1" x14ac:dyDescent="0.25">
      <c r="A7" s="12"/>
      <c r="B7" s="48" t="s">
        <v>21</v>
      </c>
      <c r="C7" s="41"/>
      <c r="D7" s="17"/>
      <c r="E7" s="17"/>
      <c r="F7" s="17"/>
      <c r="G7" s="49" t="s">
        <v>22</v>
      </c>
      <c r="H7" s="17"/>
      <c r="I7" s="27"/>
      <c r="J7" s="42"/>
    </row>
    <row r="8" spans="1:23" ht="20.100000000000001" customHeight="1" x14ac:dyDescent="0.25">
      <c r="A8" s="12"/>
      <c r="B8" s="207" t="s">
        <v>20</v>
      </c>
      <c r="C8" s="208"/>
      <c r="D8" s="208"/>
      <c r="E8" s="208"/>
      <c r="F8" s="208"/>
      <c r="G8" s="208"/>
      <c r="H8" s="208"/>
      <c r="I8" s="208"/>
      <c r="J8" s="209"/>
    </row>
    <row r="9" spans="1:23" ht="18" customHeight="1" x14ac:dyDescent="0.25">
      <c r="A9" s="12"/>
      <c r="B9" s="37" t="s">
        <v>21</v>
      </c>
      <c r="C9" s="19"/>
      <c r="D9" s="16"/>
      <c r="E9" s="16"/>
      <c r="F9" s="16"/>
      <c r="G9" s="38" t="s">
        <v>22</v>
      </c>
      <c r="H9" s="16"/>
      <c r="I9" s="26"/>
      <c r="J9" s="29"/>
    </row>
    <row r="10" spans="1:23" ht="20.100000000000001" customHeight="1" x14ac:dyDescent="0.25">
      <c r="A10" s="12"/>
      <c r="B10" s="207" t="s">
        <v>494</v>
      </c>
      <c r="C10" s="208"/>
      <c r="D10" s="208"/>
      <c r="E10" s="208"/>
      <c r="F10" s="208"/>
      <c r="G10" s="208"/>
      <c r="H10" s="208"/>
      <c r="I10" s="208"/>
      <c r="J10" s="209"/>
    </row>
    <row r="11" spans="1:23" ht="18" customHeight="1" thickBot="1" x14ac:dyDescent="0.3">
      <c r="A11" s="12"/>
      <c r="B11" s="37" t="s">
        <v>21</v>
      </c>
      <c r="C11" s="19"/>
      <c r="D11" s="16"/>
      <c r="E11" s="16"/>
      <c r="F11" s="16"/>
      <c r="G11" s="38" t="s">
        <v>22</v>
      </c>
      <c r="H11" s="16"/>
      <c r="I11" s="26"/>
      <c r="J11" s="29"/>
    </row>
    <row r="12" spans="1:23" ht="18" customHeight="1" thickTop="1" x14ac:dyDescent="0.25">
      <c r="A12" s="12"/>
      <c r="B12" s="43"/>
      <c r="C12" s="44"/>
      <c r="D12" s="45"/>
      <c r="E12" s="45"/>
      <c r="F12" s="45"/>
      <c r="G12" s="45"/>
      <c r="H12" s="45"/>
      <c r="I12" s="46"/>
      <c r="J12" s="47"/>
    </row>
    <row r="13" spans="1:23" ht="18" customHeight="1" x14ac:dyDescent="0.25">
      <c r="A13" s="12"/>
      <c r="B13" s="40"/>
      <c r="C13" s="41"/>
      <c r="D13" s="17"/>
      <c r="E13" s="17"/>
      <c r="F13" s="17"/>
      <c r="G13" s="17"/>
      <c r="H13" s="17"/>
      <c r="I13" s="27"/>
      <c r="J13" s="42"/>
    </row>
    <row r="14" spans="1:23" ht="18" customHeight="1" thickBot="1" x14ac:dyDescent="0.3">
      <c r="A14" s="12"/>
      <c r="B14" s="22"/>
      <c r="C14" s="19"/>
      <c r="D14" s="16"/>
      <c r="E14" s="16"/>
      <c r="F14" s="16"/>
      <c r="G14" s="16"/>
      <c r="H14" s="16"/>
      <c r="I14" s="26"/>
      <c r="J14" s="29"/>
    </row>
    <row r="15" spans="1:23" ht="18" customHeight="1" thickTop="1" x14ac:dyDescent="0.25">
      <c r="A15" s="12"/>
      <c r="B15" s="82" t="s">
        <v>23</v>
      </c>
      <c r="C15" s="83" t="s">
        <v>6</v>
      </c>
      <c r="D15" s="83" t="s">
        <v>52</v>
      </c>
      <c r="E15" s="84" t="s">
        <v>53</v>
      </c>
      <c r="F15" s="98" t="s">
        <v>54</v>
      </c>
      <c r="G15" s="50" t="s">
        <v>29</v>
      </c>
      <c r="H15" s="53" t="s">
        <v>30</v>
      </c>
      <c r="I15" s="97"/>
      <c r="J15" s="47"/>
    </row>
    <row r="16" spans="1:23" ht="18" customHeight="1" x14ac:dyDescent="0.25">
      <c r="A16" s="12"/>
      <c r="B16" s="85">
        <v>1</v>
      </c>
      <c r="C16" s="86" t="s">
        <v>24</v>
      </c>
      <c r="D16" s="87">
        <f>'Kryci_list 198809'!D16</f>
        <v>0</v>
      </c>
      <c r="E16" s="88">
        <f>'Kryci_list 198809'!E16</f>
        <v>0</v>
      </c>
      <c r="F16" s="99">
        <f>'Kryci_list 198809'!F16</f>
        <v>0</v>
      </c>
      <c r="G16" s="51">
        <v>6</v>
      </c>
      <c r="H16" s="108" t="s">
        <v>31</v>
      </c>
      <c r="I16" s="119"/>
      <c r="J16" s="111">
        <f>Rekapitulácia!F8</f>
        <v>0</v>
      </c>
    </row>
    <row r="17" spans="1:10" ht="18" customHeight="1" x14ac:dyDescent="0.25">
      <c r="A17" s="12"/>
      <c r="B17" s="58">
        <v>2</v>
      </c>
      <c r="C17" s="62" t="s">
        <v>25</v>
      </c>
      <c r="D17" s="68">
        <f>'Kryci_list 198809'!D17</f>
        <v>0</v>
      </c>
      <c r="E17" s="66">
        <f>'Kryci_list 198809'!E17</f>
        <v>0</v>
      </c>
      <c r="F17" s="71">
        <f>'Kryci_list 198809'!F17</f>
        <v>0</v>
      </c>
      <c r="G17" s="52">
        <v>7</v>
      </c>
      <c r="H17" s="109" t="s">
        <v>32</v>
      </c>
      <c r="I17" s="119"/>
      <c r="J17" s="112">
        <f>Rekapitulácia!E8</f>
        <v>0</v>
      </c>
    </row>
    <row r="18" spans="1:10" ht="18" customHeight="1" x14ac:dyDescent="0.25">
      <c r="A18" s="12"/>
      <c r="B18" s="59">
        <v>3</v>
      </c>
      <c r="C18" s="63" t="s">
        <v>26</v>
      </c>
      <c r="D18" s="69">
        <f>'Kryci_list 198809'!D18</f>
        <v>0</v>
      </c>
      <c r="E18" s="67">
        <f>'Kryci_list 198809'!E18</f>
        <v>0</v>
      </c>
      <c r="F18" s="72">
        <f>'Kryci_list 198809'!F18</f>
        <v>0</v>
      </c>
      <c r="G18" s="52">
        <v>8</v>
      </c>
      <c r="H18" s="109" t="s">
        <v>33</v>
      </c>
      <c r="I18" s="119"/>
      <c r="J18" s="112">
        <f>Rekapitulácia!D8</f>
        <v>0</v>
      </c>
    </row>
    <row r="19" spans="1:10" ht="18" customHeight="1" x14ac:dyDescent="0.25">
      <c r="A19" s="12"/>
      <c r="B19" s="59">
        <v>4</v>
      </c>
      <c r="C19" s="63" t="s">
        <v>27</v>
      </c>
      <c r="D19" s="69">
        <f>'Kryci_list 198809'!D19</f>
        <v>0</v>
      </c>
      <c r="E19" s="67">
        <f>'Kryci_list 198809'!E19</f>
        <v>0</v>
      </c>
      <c r="F19" s="72">
        <f>'Kryci_list 198809'!F19</f>
        <v>0</v>
      </c>
      <c r="G19" s="52">
        <v>9</v>
      </c>
      <c r="H19" s="117"/>
      <c r="I19" s="119"/>
      <c r="J19" s="118"/>
    </row>
    <row r="20" spans="1:10" ht="18" customHeight="1" thickBot="1" x14ac:dyDescent="0.3">
      <c r="A20" s="12"/>
      <c r="B20" s="59">
        <v>5</v>
      </c>
      <c r="C20" s="64" t="s">
        <v>28</v>
      </c>
      <c r="D20" s="70"/>
      <c r="E20" s="92"/>
      <c r="F20" s="100">
        <f>SUM(F16:F19)</f>
        <v>0</v>
      </c>
      <c r="G20" s="52">
        <v>10</v>
      </c>
      <c r="H20" s="109" t="s">
        <v>28</v>
      </c>
      <c r="I20" s="121"/>
      <c r="J20" s="91">
        <f>SUM(J16:J19)</f>
        <v>0</v>
      </c>
    </row>
    <row r="21" spans="1:10" ht="18" customHeight="1" thickTop="1" x14ac:dyDescent="0.25">
      <c r="A21" s="12"/>
      <c r="B21" s="56" t="s">
        <v>41</v>
      </c>
      <c r="C21" s="60" t="s">
        <v>42</v>
      </c>
      <c r="D21" s="65"/>
      <c r="E21" s="18"/>
      <c r="F21" s="90"/>
      <c r="G21" s="56" t="s">
        <v>48</v>
      </c>
      <c r="H21" s="53" t="s">
        <v>42</v>
      </c>
      <c r="I21" s="27"/>
      <c r="J21" s="122"/>
    </row>
    <row r="22" spans="1:10" ht="18" customHeight="1" x14ac:dyDescent="0.25">
      <c r="A22" s="12"/>
      <c r="B22" s="51">
        <v>11</v>
      </c>
      <c r="C22" s="54" t="s">
        <v>43</v>
      </c>
      <c r="D22" s="78"/>
      <c r="E22" s="81"/>
      <c r="F22" s="71">
        <f>'Kryci_list 198809'!F22</f>
        <v>0</v>
      </c>
      <c r="G22" s="51">
        <v>16</v>
      </c>
      <c r="H22" s="108" t="s">
        <v>49</v>
      </c>
      <c r="I22" s="119"/>
      <c r="J22" s="111">
        <f>'Kryci_list 198809'!J22</f>
        <v>0</v>
      </c>
    </row>
    <row r="23" spans="1:10" ht="18" customHeight="1" x14ac:dyDescent="0.25">
      <c r="A23" s="12"/>
      <c r="B23" s="52">
        <v>12</v>
      </c>
      <c r="C23" s="55" t="s">
        <v>44</v>
      </c>
      <c r="D23" s="57"/>
      <c r="E23" s="81"/>
      <c r="F23" s="72">
        <f>'Kryci_list 198809'!F23</f>
        <v>0</v>
      </c>
      <c r="G23" s="52">
        <v>17</v>
      </c>
      <c r="H23" s="109" t="s">
        <v>50</v>
      </c>
      <c r="I23" s="119"/>
      <c r="J23" s="112">
        <f>'Kryci_list 198809'!J23</f>
        <v>0</v>
      </c>
    </row>
    <row r="24" spans="1:10" ht="18" customHeight="1" x14ac:dyDescent="0.25">
      <c r="A24" s="12"/>
      <c r="B24" s="52">
        <v>13</v>
      </c>
      <c r="C24" s="55" t="s">
        <v>45</v>
      </c>
      <c r="D24" s="57"/>
      <c r="E24" s="81"/>
      <c r="F24" s="72">
        <f>'Kryci_list 198809'!F24</f>
        <v>0</v>
      </c>
      <c r="G24" s="52">
        <v>18</v>
      </c>
      <c r="H24" s="109" t="s">
        <v>51</v>
      </c>
      <c r="I24" s="119"/>
      <c r="J24" s="112">
        <f>'Kryci_list 198809'!J24</f>
        <v>0</v>
      </c>
    </row>
    <row r="25" spans="1:10" ht="18" customHeight="1" x14ac:dyDescent="0.25">
      <c r="A25" s="12"/>
      <c r="B25" s="52">
        <v>14</v>
      </c>
      <c r="C25" s="19"/>
      <c r="D25" s="57"/>
      <c r="E25" s="81"/>
      <c r="F25" s="79"/>
      <c r="G25" s="52">
        <v>19</v>
      </c>
      <c r="H25" s="117"/>
      <c r="I25" s="119"/>
      <c r="J25" s="112"/>
    </row>
    <row r="26" spans="1:10" ht="18" customHeight="1" thickBot="1" x14ac:dyDescent="0.3">
      <c r="A26" s="12"/>
      <c r="B26" s="52">
        <v>15</v>
      </c>
      <c r="C26" s="55"/>
      <c r="D26" s="57"/>
      <c r="E26" s="57"/>
      <c r="F26" s="101"/>
      <c r="G26" s="52">
        <v>20</v>
      </c>
      <c r="H26" s="109" t="s">
        <v>28</v>
      </c>
      <c r="I26" s="121"/>
      <c r="J26" s="91">
        <f>SUM(J22:J25)+SUM(F22:F25)</f>
        <v>0</v>
      </c>
    </row>
    <row r="27" spans="1:10" ht="18" customHeight="1" thickTop="1" x14ac:dyDescent="0.25">
      <c r="A27" s="12"/>
      <c r="B27" s="93"/>
      <c r="C27" s="133" t="s">
        <v>57</v>
      </c>
      <c r="D27" s="126"/>
      <c r="E27" s="94"/>
      <c r="F27" s="28"/>
      <c r="G27" s="102" t="s">
        <v>34</v>
      </c>
      <c r="H27" s="96" t="s">
        <v>35</v>
      </c>
      <c r="I27" s="27"/>
      <c r="J27" s="30"/>
    </row>
    <row r="28" spans="1:10" ht="18" customHeight="1" x14ac:dyDescent="0.25">
      <c r="A28" s="12"/>
      <c r="B28" s="25"/>
      <c r="C28" s="124"/>
      <c r="D28" s="127"/>
      <c r="E28" s="21"/>
      <c r="F28" s="12"/>
      <c r="G28" s="103">
        <v>21</v>
      </c>
      <c r="H28" s="107" t="s">
        <v>36</v>
      </c>
      <c r="I28" s="114"/>
      <c r="J28" s="89">
        <f>F20+J20+F26+J26</f>
        <v>0</v>
      </c>
    </row>
    <row r="29" spans="1:10" ht="18" customHeight="1" x14ac:dyDescent="0.25">
      <c r="A29" s="12"/>
      <c r="B29" s="73"/>
      <c r="C29" s="125"/>
      <c r="D29" s="128"/>
      <c r="E29" s="21"/>
      <c r="F29" s="12"/>
      <c r="G29" s="51">
        <v>22</v>
      </c>
      <c r="H29" s="108" t="s">
        <v>37</v>
      </c>
      <c r="I29" s="115">
        <f>Rekapitulácia!B9</f>
        <v>0</v>
      </c>
      <c r="J29" s="111">
        <f>ROUND(((ROUND(I29,2)*20)/100),2)*1</f>
        <v>0</v>
      </c>
    </row>
    <row r="30" spans="1:10" ht="18" customHeight="1" x14ac:dyDescent="0.25">
      <c r="A30" s="12"/>
      <c r="B30" s="22"/>
      <c r="C30" s="117"/>
      <c r="D30" s="119"/>
      <c r="E30" s="21"/>
      <c r="F30" s="12"/>
      <c r="G30" s="52">
        <v>23</v>
      </c>
      <c r="H30" s="109" t="s">
        <v>38</v>
      </c>
      <c r="I30" s="80">
        <f>Rekapitulácia!B10</f>
        <v>0</v>
      </c>
      <c r="J30" s="112">
        <f>ROUND(((ROUND(I30,2)*0)/100),2)</f>
        <v>0</v>
      </c>
    </row>
    <row r="31" spans="1:10" ht="18" customHeight="1" x14ac:dyDescent="0.25">
      <c r="A31" s="12"/>
      <c r="B31" s="23"/>
      <c r="C31" s="129"/>
      <c r="D31" s="130"/>
      <c r="E31" s="21"/>
      <c r="F31" s="12"/>
      <c r="G31" s="52">
        <v>24</v>
      </c>
      <c r="H31" s="109" t="s">
        <v>39</v>
      </c>
      <c r="I31" s="26"/>
      <c r="J31" s="199">
        <f>SUM(J28:J30)</f>
        <v>0</v>
      </c>
    </row>
    <row r="32" spans="1:10" ht="18" customHeight="1" thickBot="1" x14ac:dyDescent="0.3">
      <c r="A32" s="12"/>
      <c r="B32" s="40"/>
      <c r="C32" s="110"/>
      <c r="D32" s="116"/>
      <c r="E32" s="74"/>
      <c r="F32" s="75"/>
      <c r="G32" s="195" t="s">
        <v>40</v>
      </c>
      <c r="H32" s="196"/>
      <c r="I32" s="197"/>
      <c r="J32" s="198"/>
    </row>
    <row r="33" spans="1:10" ht="18" customHeight="1" thickTop="1" x14ac:dyDescent="0.25">
      <c r="A33" s="12"/>
      <c r="B33" s="93"/>
      <c r="C33" s="94"/>
      <c r="D33" s="131" t="s">
        <v>55</v>
      </c>
      <c r="E33" s="77"/>
      <c r="F33" s="77"/>
      <c r="G33" s="15"/>
      <c r="H33" s="131" t="s">
        <v>56</v>
      </c>
      <c r="I33" s="28"/>
      <c r="J33" s="31"/>
    </row>
    <row r="34" spans="1:10" ht="18" customHeight="1" x14ac:dyDescent="0.25">
      <c r="A34" s="12"/>
      <c r="B34" s="24"/>
      <c r="C34" s="20"/>
      <c r="D34" s="15"/>
      <c r="E34" s="15"/>
      <c r="F34" s="15"/>
      <c r="G34" s="15"/>
      <c r="H34" s="15"/>
      <c r="I34" s="28"/>
      <c r="J34" s="31"/>
    </row>
    <row r="35" spans="1:10" ht="18" customHeight="1" x14ac:dyDescent="0.25">
      <c r="A35" s="12"/>
      <c r="B35" s="25"/>
      <c r="C35" s="21"/>
      <c r="D35" s="3"/>
      <c r="E35" s="3"/>
      <c r="F35" s="3"/>
      <c r="G35" s="3"/>
      <c r="H35" s="3"/>
      <c r="I35" s="12"/>
      <c r="J35" s="32"/>
    </row>
    <row r="36" spans="1:10" ht="18" customHeight="1" x14ac:dyDescent="0.25">
      <c r="A36" s="12"/>
      <c r="B36" s="25"/>
      <c r="C36" s="21"/>
      <c r="D36" s="3"/>
      <c r="E36" s="3"/>
      <c r="F36" s="3"/>
      <c r="G36" s="3"/>
      <c r="H36" s="3"/>
      <c r="I36" s="12"/>
      <c r="J36" s="32"/>
    </row>
    <row r="37" spans="1:10" ht="18" customHeight="1" x14ac:dyDescent="0.25">
      <c r="A37" s="12"/>
      <c r="B37" s="25"/>
      <c r="C37" s="21"/>
      <c r="D37" s="3"/>
      <c r="E37" s="3"/>
      <c r="F37" s="3"/>
      <c r="G37" s="3"/>
      <c r="H37" s="3"/>
      <c r="I37" s="12"/>
      <c r="J37" s="32"/>
    </row>
    <row r="38" spans="1:10" ht="18" customHeight="1" x14ac:dyDescent="0.25">
      <c r="A38" s="12"/>
      <c r="B38" s="25"/>
      <c r="C38" s="21"/>
      <c r="D38" s="3"/>
      <c r="E38" s="3"/>
      <c r="F38" s="3"/>
      <c r="G38" s="3"/>
      <c r="H38" s="3"/>
      <c r="I38" s="12"/>
      <c r="J38" s="32"/>
    </row>
    <row r="39" spans="1:10" ht="18" customHeight="1" x14ac:dyDescent="0.25">
      <c r="A39" s="12"/>
      <c r="B39" s="25"/>
      <c r="C39" s="21"/>
      <c r="D39" s="3"/>
      <c r="E39" s="3"/>
      <c r="F39" s="3"/>
      <c r="G39" s="3"/>
      <c r="H39" s="3"/>
      <c r="I39" s="12"/>
      <c r="J39" s="32"/>
    </row>
    <row r="40" spans="1:10" ht="18" customHeight="1" thickBot="1" x14ac:dyDescent="0.3">
      <c r="A40" s="12"/>
      <c r="B40" s="73"/>
      <c r="C40" s="74"/>
      <c r="D40" s="13"/>
      <c r="E40" s="13"/>
      <c r="F40" s="13"/>
      <c r="G40" s="13"/>
      <c r="H40" s="13"/>
      <c r="I40" s="75"/>
      <c r="J40" s="76"/>
    </row>
    <row r="41" spans="1:10" ht="15.75" thickTop="1" x14ac:dyDescent="0.25">
      <c r="A41" s="12"/>
      <c r="B41" s="77"/>
      <c r="C41" s="77"/>
      <c r="D41" s="77"/>
      <c r="E41" s="77"/>
      <c r="F41" s="77"/>
      <c r="G41" s="77"/>
      <c r="H41" s="77"/>
      <c r="I41" s="77"/>
      <c r="J41" s="77"/>
    </row>
  </sheetData>
  <mergeCells count="4">
    <mergeCell ref="B2:J2"/>
    <mergeCell ref="B6:J6"/>
    <mergeCell ref="B8:J8"/>
    <mergeCell ref="B10:J10"/>
  </mergeCells>
  <pageMargins left="0.7" right="0.7" top="0.75" bottom="0.75" header="0.3" footer="0.3"/>
  <pageSetup paperSize="9" scale="95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41"/>
  <sheetViews>
    <sheetView workbookViewId="0">
      <selection activeCell="B10" sqref="B10:J10"/>
    </sheetView>
  </sheetViews>
  <sheetFormatPr defaultColWidth="0" defaultRowHeight="15" x14ac:dyDescent="0.25"/>
  <cols>
    <col min="1" max="1" width="1.7109375" customWidth="1"/>
    <col min="2" max="2" width="3.7109375" customWidth="1"/>
    <col min="3" max="3" width="4.7109375" customWidth="1"/>
    <col min="4" max="6" width="10.7109375" customWidth="1"/>
    <col min="7" max="7" width="3.7109375" customWidth="1"/>
    <col min="8" max="8" width="19.7109375" customWidth="1"/>
    <col min="9" max="10" width="10.7109375" customWidth="1"/>
    <col min="11" max="26" width="0" hidden="1" customWidth="1"/>
    <col min="27" max="27" width="9.140625" customWidth="1"/>
    <col min="28" max="16384" width="9.140625" hidden="1"/>
  </cols>
  <sheetData>
    <row r="1" spans="1:23" ht="27.95" customHeight="1" thickBot="1" x14ac:dyDescent="0.3">
      <c r="A1" s="3"/>
      <c r="B1" s="13"/>
      <c r="C1" s="13"/>
      <c r="D1" s="13"/>
      <c r="E1" s="13"/>
      <c r="F1" s="14" t="s">
        <v>13</v>
      </c>
      <c r="G1" s="13"/>
      <c r="H1" s="13"/>
      <c r="I1" s="13"/>
      <c r="J1" s="13"/>
      <c r="W1">
        <v>30.126000000000001</v>
      </c>
    </row>
    <row r="2" spans="1:23" ht="30" customHeight="1" thickTop="1" x14ac:dyDescent="0.25">
      <c r="A2" s="12"/>
      <c r="B2" s="210" t="s">
        <v>1</v>
      </c>
      <c r="C2" s="211"/>
      <c r="D2" s="211"/>
      <c r="E2" s="211"/>
      <c r="F2" s="211"/>
      <c r="G2" s="211"/>
      <c r="H2" s="211"/>
      <c r="I2" s="211"/>
      <c r="J2" s="212"/>
    </row>
    <row r="3" spans="1:23" ht="18" customHeight="1" x14ac:dyDescent="0.25">
      <c r="A3" s="12"/>
      <c r="B3" s="33" t="s">
        <v>15</v>
      </c>
      <c r="C3" s="34"/>
      <c r="D3" s="35"/>
      <c r="E3" s="35"/>
      <c r="F3" s="35"/>
      <c r="G3" s="16"/>
      <c r="H3" s="16"/>
      <c r="I3" s="36" t="s">
        <v>14</v>
      </c>
      <c r="J3" s="29"/>
    </row>
    <row r="4" spans="1:23" ht="18" customHeight="1" x14ac:dyDescent="0.25">
      <c r="A4" s="12"/>
      <c r="B4" s="22"/>
      <c r="C4" s="19"/>
      <c r="D4" s="16"/>
      <c r="E4" s="16"/>
      <c r="F4" s="16"/>
      <c r="G4" s="16"/>
      <c r="H4" s="16"/>
      <c r="I4" s="36" t="s">
        <v>16</v>
      </c>
      <c r="J4" s="29"/>
    </row>
    <row r="5" spans="1:23" ht="18" customHeight="1" thickBot="1" x14ac:dyDescent="0.3">
      <c r="A5" s="12"/>
      <c r="B5" s="37" t="s">
        <v>17</v>
      </c>
      <c r="C5" s="19"/>
      <c r="D5" s="16"/>
      <c r="E5" s="16"/>
      <c r="F5" s="38" t="s">
        <v>98</v>
      </c>
      <c r="G5" s="16"/>
      <c r="H5" s="16"/>
      <c r="I5" s="36" t="s">
        <v>18</v>
      </c>
      <c r="J5" s="39"/>
    </row>
    <row r="6" spans="1:23" ht="20.100000000000001" customHeight="1" thickTop="1" x14ac:dyDescent="0.25">
      <c r="A6" s="12"/>
      <c r="B6" s="204" t="s">
        <v>19</v>
      </c>
      <c r="C6" s="205"/>
      <c r="D6" s="205"/>
      <c r="E6" s="205"/>
      <c r="F6" s="205"/>
      <c r="G6" s="205"/>
      <c r="H6" s="205"/>
      <c r="I6" s="205"/>
      <c r="J6" s="206"/>
    </row>
    <row r="7" spans="1:23" ht="18" customHeight="1" x14ac:dyDescent="0.25">
      <c r="A7" s="12"/>
      <c r="B7" s="48" t="s">
        <v>21</v>
      </c>
      <c r="C7" s="41"/>
      <c r="D7" s="17"/>
      <c r="E7" s="17"/>
      <c r="F7" s="17"/>
      <c r="G7" s="49" t="s">
        <v>22</v>
      </c>
      <c r="H7" s="17"/>
      <c r="I7" s="27"/>
      <c r="J7" s="42"/>
    </row>
    <row r="8" spans="1:23" ht="20.100000000000001" customHeight="1" x14ac:dyDescent="0.25">
      <c r="A8" s="12"/>
      <c r="B8" s="207" t="s">
        <v>20</v>
      </c>
      <c r="C8" s="208"/>
      <c r="D8" s="208"/>
      <c r="E8" s="208"/>
      <c r="F8" s="208"/>
      <c r="G8" s="208"/>
      <c r="H8" s="208"/>
      <c r="I8" s="208"/>
      <c r="J8" s="209"/>
    </row>
    <row r="9" spans="1:23" ht="18" customHeight="1" x14ac:dyDescent="0.25">
      <c r="A9" s="12"/>
      <c r="B9" s="37" t="s">
        <v>21</v>
      </c>
      <c r="C9" s="19"/>
      <c r="D9" s="16"/>
      <c r="E9" s="16"/>
      <c r="F9" s="16"/>
      <c r="G9" s="38" t="s">
        <v>22</v>
      </c>
      <c r="H9" s="16"/>
      <c r="I9" s="26"/>
      <c r="J9" s="29"/>
    </row>
    <row r="10" spans="1:23" ht="20.100000000000001" customHeight="1" x14ac:dyDescent="0.25">
      <c r="A10" s="12"/>
      <c r="B10" s="207" t="s">
        <v>494</v>
      </c>
      <c r="C10" s="208"/>
      <c r="D10" s="208"/>
      <c r="E10" s="208"/>
      <c r="F10" s="208"/>
      <c r="G10" s="208"/>
      <c r="H10" s="208"/>
      <c r="I10" s="208"/>
      <c r="J10" s="209"/>
    </row>
    <row r="11" spans="1:23" ht="18" customHeight="1" thickBot="1" x14ac:dyDescent="0.3">
      <c r="A11" s="12"/>
      <c r="B11" s="37" t="s">
        <v>21</v>
      </c>
      <c r="C11" s="19"/>
      <c r="D11" s="16"/>
      <c r="E11" s="16"/>
      <c r="F11" s="16"/>
      <c r="G11" s="38" t="s">
        <v>22</v>
      </c>
      <c r="H11" s="16"/>
      <c r="I11" s="26"/>
      <c r="J11" s="29"/>
    </row>
    <row r="12" spans="1:23" ht="18" customHeight="1" thickTop="1" x14ac:dyDescent="0.25">
      <c r="A12" s="12"/>
      <c r="B12" s="43"/>
      <c r="C12" s="44"/>
      <c r="D12" s="45"/>
      <c r="E12" s="45"/>
      <c r="F12" s="45"/>
      <c r="G12" s="45"/>
      <c r="H12" s="45"/>
      <c r="I12" s="46"/>
      <c r="J12" s="47"/>
    </row>
    <row r="13" spans="1:23" ht="18" customHeight="1" x14ac:dyDescent="0.25">
      <c r="A13" s="12"/>
      <c r="B13" s="40"/>
      <c r="C13" s="41"/>
      <c r="D13" s="17"/>
      <c r="E13" s="17"/>
      <c r="F13" s="17"/>
      <c r="G13" s="17"/>
      <c r="H13" s="17"/>
      <c r="I13" s="27"/>
      <c r="J13" s="42"/>
    </row>
    <row r="14" spans="1:23" ht="18" customHeight="1" thickBot="1" x14ac:dyDescent="0.3">
      <c r="A14" s="12"/>
      <c r="B14" s="22"/>
      <c r="C14" s="19"/>
      <c r="D14" s="16"/>
      <c r="E14" s="16"/>
      <c r="F14" s="16"/>
      <c r="G14" s="16"/>
      <c r="H14" s="16"/>
      <c r="I14" s="26"/>
      <c r="J14" s="29"/>
    </row>
    <row r="15" spans="1:23" ht="18" customHeight="1" thickTop="1" x14ac:dyDescent="0.25">
      <c r="A15" s="12"/>
      <c r="B15" s="82" t="s">
        <v>23</v>
      </c>
      <c r="C15" s="83" t="s">
        <v>6</v>
      </c>
      <c r="D15" s="83" t="s">
        <v>52</v>
      </c>
      <c r="E15" s="84" t="s">
        <v>53</v>
      </c>
      <c r="F15" s="98" t="s">
        <v>54</v>
      </c>
      <c r="G15" s="50" t="s">
        <v>29</v>
      </c>
      <c r="H15" s="53" t="s">
        <v>30</v>
      </c>
      <c r="I15" s="97"/>
      <c r="J15" s="47"/>
    </row>
    <row r="16" spans="1:23" ht="18" customHeight="1" x14ac:dyDescent="0.25">
      <c r="A16" s="12"/>
      <c r="B16" s="85">
        <v>1</v>
      </c>
      <c r="C16" s="86" t="s">
        <v>24</v>
      </c>
      <c r="D16" s="87">
        <f>'Rekap 198809'!B17</f>
        <v>0</v>
      </c>
      <c r="E16" s="88">
        <f>'Rekap 198809'!C17</f>
        <v>0</v>
      </c>
      <c r="F16" s="99">
        <f>'Rekap 198809'!D17</f>
        <v>0</v>
      </c>
      <c r="G16" s="51">
        <v>6</v>
      </c>
      <c r="H16" s="108" t="s">
        <v>31</v>
      </c>
      <c r="I16" s="119"/>
      <c r="J16" s="111">
        <v>0</v>
      </c>
    </row>
    <row r="17" spans="1:26" ht="18" customHeight="1" x14ac:dyDescent="0.25">
      <c r="A17" s="12"/>
      <c r="B17" s="58">
        <v>2</v>
      </c>
      <c r="C17" s="62" t="s">
        <v>25</v>
      </c>
      <c r="D17" s="68">
        <f>'Rekap 198809'!B35</f>
        <v>0</v>
      </c>
      <c r="E17" s="66">
        <f>'Rekap 198809'!C35</f>
        <v>0</v>
      </c>
      <c r="F17" s="71">
        <f>'Rekap 198809'!D35</f>
        <v>0</v>
      </c>
      <c r="G17" s="52">
        <v>7</v>
      </c>
      <c r="H17" s="109" t="s">
        <v>32</v>
      </c>
      <c r="I17" s="119"/>
      <c r="J17" s="112">
        <f>'SO 198809'!Z252</f>
        <v>0</v>
      </c>
    </row>
    <row r="18" spans="1:26" ht="18" customHeight="1" x14ac:dyDescent="0.25">
      <c r="A18" s="12"/>
      <c r="B18" s="59">
        <v>3</v>
      </c>
      <c r="C18" s="63" t="s">
        <v>26</v>
      </c>
      <c r="D18" s="69">
        <f>'Rekap 198809'!B39</f>
        <v>0</v>
      </c>
      <c r="E18" s="67">
        <f>'Rekap 198809'!C39</f>
        <v>0</v>
      </c>
      <c r="F18" s="72">
        <f>'Rekap 198809'!D39</f>
        <v>0</v>
      </c>
      <c r="G18" s="52">
        <v>8</v>
      </c>
      <c r="H18" s="109" t="s">
        <v>33</v>
      </c>
      <c r="I18" s="119"/>
      <c r="J18" s="112">
        <v>0</v>
      </c>
    </row>
    <row r="19" spans="1:26" ht="18" customHeight="1" x14ac:dyDescent="0.25">
      <c r="A19" s="12"/>
      <c r="B19" s="59">
        <v>4</v>
      </c>
      <c r="C19" s="63" t="s">
        <v>27</v>
      </c>
      <c r="D19" s="69"/>
      <c r="E19" s="67"/>
      <c r="F19" s="72"/>
      <c r="G19" s="52">
        <v>9</v>
      </c>
      <c r="H19" s="117"/>
      <c r="I19" s="119"/>
      <c r="J19" s="118"/>
    </row>
    <row r="20" spans="1:26" ht="18" customHeight="1" thickBot="1" x14ac:dyDescent="0.3">
      <c r="A20" s="12"/>
      <c r="B20" s="59">
        <v>5</v>
      </c>
      <c r="C20" s="64" t="s">
        <v>28</v>
      </c>
      <c r="D20" s="70"/>
      <c r="E20" s="92"/>
      <c r="F20" s="100">
        <f>SUM(F16:F19)</f>
        <v>0</v>
      </c>
      <c r="G20" s="52">
        <v>10</v>
      </c>
      <c r="H20" s="109" t="s">
        <v>28</v>
      </c>
      <c r="I20" s="121"/>
      <c r="J20" s="91">
        <f>SUM(J16:J19)</f>
        <v>0</v>
      </c>
    </row>
    <row r="21" spans="1:26" ht="18" customHeight="1" thickTop="1" x14ac:dyDescent="0.25">
      <c r="A21" s="12"/>
      <c r="B21" s="56" t="s">
        <v>41</v>
      </c>
      <c r="C21" s="60" t="s">
        <v>42</v>
      </c>
      <c r="D21" s="65"/>
      <c r="E21" s="18"/>
      <c r="F21" s="90"/>
      <c r="G21" s="56" t="s">
        <v>48</v>
      </c>
      <c r="H21" s="53" t="s">
        <v>42</v>
      </c>
      <c r="I21" s="27"/>
      <c r="J21" s="122"/>
    </row>
    <row r="22" spans="1:26" ht="18" customHeight="1" x14ac:dyDescent="0.25">
      <c r="A22" s="12"/>
      <c r="B22" s="51">
        <v>11</v>
      </c>
      <c r="C22" s="54" t="s">
        <v>43</v>
      </c>
      <c r="D22" s="78"/>
      <c r="E22" s="80" t="s">
        <v>46</v>
      </c>
      <c r="F22" s="71">
        <f>((F16*U22*0)+(F17*V22*0)+(F18*W22*0))/100</f>
        <v>0</v>
      </c>
      <c r="G22" s="51">
        <v>16</v>
      </c>
      <c r="H22" s="108" t="s">
        <v>49</v>
      </c>
      <c r="I22" s="120" t="s">
        <v>46</v>
      </c>
      <c r="J22" s="111">
        <f>((F16*X22*0)+(F17*Y22*0)+(F18*Z22*0))/100</f>
        <v>0</v>
      </c>
      <c r="U22">
        <v>1</v>
      </c>
      <c r="V22">
        <v>1</v>
      </c>
      <c r="W22">
        <v>1</v>
      </c>
      <c r="X22">
        <v>1</v>
      </c>
      <c r="Y22">
        <v>1</v>
      </c>
      <c r="Z22">
        <v>1</v>
      </c>
    </row>
    <row r="23" spans="1:26" ht="18" customHeight="1" x14ac:dyDescent="0.25">
      <c r="A23" s="12"/>
      <c r="B23" s="52">
        <v>12</v>
      </c>
      <c r="C23" s="55" t="s">
        <v>44</v>
      </c>
      <c r="D23" s="57"/>
      <c r="E23" s="80" t="s">
        <v>47</v>
      </c>
      <c r="F23" s="72">
        <f>((F16*U23*0)+(F17*V23*0)+(F18*W23*0))/100</f>
        <v>0</v>
      </c>
      <c r="G23" s="52">
        <v>17</v>
      </c>
      <c r="H23" s="109" t="s">
        <v>50</v>
      </c>
      <c r="I23" s="120" t="s">
        <v>46</v>
      </c>
      <c r="J23" s="112">
        <f>((F16*X23*0)+(F17*Y23*0)+(F18*Z23*0))/100</f>
        <v>0</v>
      </c>
      <c r="U23">
        <v>1</v>
      </c>
      <c r="V23">
        <v>1</v>
      </c>
      <c r="W23">
        <v>0</v>
      </c>
      <c r="X23">
        <v>1</v>
      </c>
      <c r="Y23">
        <v>1</v>
      </c>
      <c r="Z23">
        <v>1</v>
      </c>
    </row>
    <row r="24" spans="1:26" ht="18" customHeight="1" x14ac:dyDescent="0.25">
      <c r="A24" s="12"/>
      <c r="B24" s="52">
        <v>13</v>
      </c>
      <c r="C24" s="55" t="s">
        <v>45</v>
      </c>
      <c r="D24" s="57"/>
      <c r="E24" s="80" t="s">
        <v>46</v>
      </c>
      <c r="F24" s="72">
        <f>((F16*U24*0)+(F17*V24*0)+(F18*W24*0))/100</f>
        <v>0</v>
      </c>
      <c r="G24" s="52">
        <v>18</v>
      </c>
      <c r="H24" s="109" t="s">
        <v>51</v>
      </c>
      <c r="I24" s="120" t="s">
        <v>47</v>
      </c>
      <c r="J24" s="112">
        <f>((F16*X24*0)+(F17*Y24*0)+(F18*Z24*0))/100</f>
        <v>0</v>
      </c>
      <c r="U24">
        <v>1</v>
      </c>
      <c r="V24">
        <v>1</v>
      </c>
      <c r="W24">
        <v>1</v>
      </c>
      <c r="X24">
        <v>1</v>
      </c>
      <c r="Y24">
        <v>1</v>
      </c>
      <c r="Z24">
        <v>0</v>
      </c>
    </row>
    <row r="25" spans="1:26" ht="18" customHeight="1" x14ac:dyDescent="0.25">
      <c r="A25" s="12"/>
      <c r="B25" s="52">
        <v>14</v>
      </c>
      <c r="C25" s="19"/>
      <c r="D25" s="57"/>
      <c r="E25" s="81"/>
      <c r="F25" s="79"/>
      <c r="G25" s="52">
        <v>19</v>
      </c>
      <c r="H25" s="117"/>
      <c r="I25" s="119"/>
      <c r="J25" s="118"/>
    </row>
    <row r="26" spans="1:26" ht="18" customHeight="1" thickBot="1" x14ac:dyDescent="0.3">
      <c r="A26" s="12"/>
      <c r="B26" s="52">
        <v>15</v>
      </c>
      <c r="C26" s="55"/>
      <c r="D26" s="57"/>
      <c r="E26" s="57"/>
      <c r="F26" s="101"/>
      <c r="G26" s="52">
        <v>20</v>
      </c>
      <c r="H26" s="109" t="s">
        <v>28</v>
      </c>
      <c r="I26" s="121"/>
      <c r="J26" s="91">
        <f>SUM(J22:J25)+SUM(F22:F25)</f>
        <v>0</v>
      </c>
    </row>
    <row r="27" spans="1:26" ht="18" customHeight="1" thickTop="1" x14ac:dyDescent="0.25">
      <c r="A27" s="12"/>
      <c r="B27" s="93"/>
      <c r="C27" s="133" t="s">
        <v>57</v>
      </c>
      <c r="D27" s="126"/>
      <c r="E27" s="94"/>
      <c r="F27" s="28"/>
      <c r="G27" s="102" t="s">
        <v>34</v>
      </c>
      <c r="H27" s="96" t="s">
        <v>35</v>
      </c>
      <c r="I27" s="27"/>
      <c r="J27" s="30"/>
    </row>
    <row r="28" spans="1:26" ht="18" customHeight="1" x14ac:dyDescent="0.25">
      <c r="A28" s="12"/>
      <c r="B28" s="25"/>
      <c r="C28" s="124"/>
      <c r="D28" s="127"/>
      <c r="E28" s="21"/>
      <c r="F28" s="12"/>
      <c r="G28" s="103">
        <v>21</v>
      </c>
      <c r="H28" s="107" t="s">
        <v>36</v>
      </c>
      <c r="I28" s="114"/>
      <c r="J28" s="89">
        <f>F20+J20+F26+J26</f>
        <v>0</v>
      </c>
    </row>
    <row r="29" spans="1:26" ht="18" customHeight="1" x14ac:dyDescent="0.25">
      <c r="A29" s="12"/>
      <c r="B29" s="73"/>
      <c r="C29" s="125"/>
      <c r="D29" s="128"/>
      <c r="E29" s="21"/>
      <c r="F29" s="12"/>
      <c r="G29" s="51">
        <v>22</v>
      </c>
      <c r="H29" s="108" t="s">
        <v>37</v>
      </c>
      <c r="I29" s="115">
        <f>J28-SUM('SO 198809'!K9:'SO 198809'!K251)</f>
        <v>0</v>
      </c>
      <c r="J29" s="111">
        <f>ROUND(((ROUND(I29,2)*20)*1/100),2)</f>
        <v>0</v>
      </c>
    </row>
    <row r="30" spans="1:26" ht="18" customHeight="1" x14ac:dyDescent="0.25">
      <c r="A30" s="12"/>
      <c r="B30" s="22"/>
      <c r="C30" s="117"/>
      <c r="D30" s="119"/>
      <c r="E30" s="21"/>
      <c r="F30" s="12"/>
      <c r="G30" s="52">
        <v>23</v>
      </c>
      <c r="H30" s="109" t="s">
        <v>38</v>
      </c>
      <c r="I30" s="80">
        <f>SUM('SO 198809'!K9:'SO 198809'!K251)</f>
        <v>0</v>
      </c>
      <c r="J30" s="112">
        <f>ROUND(((ROUND(I30,2)*0)/100),2)</f>
        <v>0</v>
      </c>
    </row>
    <row r="31" spans="1:26" ht="18" customHeight="1" x14ac:dyDescent="0.25">
      <c r="A31" s="12"/>
      <c r="B31" s="23"/>
      <c r="C31" s="129"/>
      <c r="D31" s="130"/>
      <c r="E31" s="21"/>
      <c r="F31" s="12"/>
      <c r="G31" s="103">
        <v>24</v>
      </c>
      <c r="H31" s="107" t="s">
        <v>39</v>
      </c>
      <c r="I31" s="106"/>
      <c r="J31" s="123">
        <f>SUM(J28:J30)</f>
        <v>0</v>
      </c>
    </row>
    <row r="32" spans="1:26" ht="18" customHeight="1" thickBot="1" x14ac:dyDescent="0.3">
      <c r="A32" s="12"/>
      <c r="B32" s="40"/>
      <c r="C32" s="110"/>
      <c r="D32" s="116"/>
      <c r="E32" s="74"/>
      <c r="F32" s="75"/>
      <c r="G32" s="51" t="s">
        <v>40</v>
      </c>
      <c r="H32" s="110"/>
      <c r="I32" s="116"/>
      <c r="J32" s="113"/>
    </row>
    <row r="33" spans="1:10" ht="18" customHeight="1" thickTop="1" x14ac:dyDescent="0.25">
      <c r="A33" s="12"/>
      <c r="B33" s="93"/>
      <c r="C33" s="94"/>
      <c r="D33" s="131" t="s">
        <v>55</v>
      </c>
      <c r="E33" s="77"/>
      <c r="F33" s="95"/>
      <c r="G33" s="104">
        <v>26</v>
      </c>
      <c r="H33" s="132" t="s">
        <v>56</v>
      </c>
      <c r="I33" s="28"/>
      <c r="J33" s="105"/>
    </row>
    <row r="34" spans="1:10" ht="18" customHeight="1" x14ac:dyDescent="0.25">
      <c r="A34" s="12"/>
      <c r="B34" s="24"/>
      <c r="C34" s="20"/>
      <c r="D34" s="15"/>
      <c r="E34" s="15"/>
      <c r="F34" s="15"/>
      <c r="G34" s="15"/>
      <c r="H34" s="15"/>
      <c r="I34" s="28"/>
      <c r="J34" s="31"/>
    </row>
    <row r="35" spans="1:10" ht="18" customHeight="1" x14ac:dyDescent="0.25">
      <c r="A35" s="12"/>
      <c r="B35" s="25"/>
      <c r="C35" s="21"/>
      <c r="D35" s="3"/>
      <c r="E35" s="3"/>
      <c r="F35" s="3"/>
      <c r="G35" s="3"/>
      <c r="H35" s="3"/>
      <c r="I35" s="12"/>
      <c r="J35" s="32"/>
    </row>
    <row r="36" spans="1:10" ht="18" customHeight="1" x14ac:dyDescent="0.25">
      <c r="A36" s="12"/>
      <c r="B36" s="25"/>
      <c r="C36" s="21"/>
      <c r="D36" s="3"/>
      <c r="E36" s="3"/>
      <c r="F36" s="3"/>
      <c r="G36" s="3"/>
      <c r="H36" s="3"/>
      <c r="I36" s="12"/>
      <c r="J36" s="32"/>
    </row>
    <row r="37" spans="1:10" ht="18" customHeight="1" x14ac:dyDescent="0.25">
      <c r="A37" s="12"/>
      <c r="B37" s="25"/>
      <c r="C37" s="21"/>
      <c r="D37" s="3"/>
      <c r="E37" s="3"/>
      <c r="F37" s="3"/>
      <c r="G37" s="3"/>
      <c r="H37" s="3"/>
      <c r="I37" s="12"/>
      <c r="J37" s="32"/>
    </row>
    <row r="38" spans="1:10" ht="18" customHeight="1" x14ac:dyDescent="0.25">
      <c r="A38" s="12"/>
      <c r="B38" s="25"/>
      <c r="C38" s="21"/>
      <c r="D38" s="3"/>
      <c r="E38" s="3"/>
      <c r="F38" s="3"/>
      <c r="G38" s="3"/>
      <c r="H38" s="3"/>
      <c r="I38" s="12"/>
      <c r="J38" s="32"/>
    </row>
    <row r="39" spans="1:10" ht="18" customHeight="1" x14ac:dyDescent="0.25">
      <c r="A39" s="12"/>
      <c r="B39" s="25"/>
      <c r="C39" s="21"/>
      <c r="D39" s="3"/>
      <c r="E39" s="3"/>
      <c r="F39" s="3"/>
      <c r="G39" s="3"/>
      <c r="H39" s="3"/>
      <c r="I39" s="12"/>
      <c r="J39" s="32"/>
    </row>
    <row r="40" spans="1:10" ht="18" customHeight="1" thickBot="1" x14ac:dyDescent="0.3">
      <c r="A40" s="12"/>
      <c r="B40" s="73"/>
      <c r="C40" s="74"/>
      <c r="D40" s="13"/>
      <c r="E40" s="13"/>
      <c r="F40" s="13"/>
      <c r="G40" s="13"/>
      <c r="H40" s="13"/>
      <c r="I40" s="75"/>
      <c r="J40" s="76"/>
    </row>
    <row r="41" spans="1:10" ht="15.75" thickTop="1" x14ac:dyDescent="0.25">
      <c r="A41" s="12"/>
      <c r="B41" s="77"/>
      <c r="C41" s="77"/>
      <c r="D41" s="77"/>
      <c r="E41" s="77"/>
      <c r="F41" s="77"/>
      <c r="G41" s="77"/>
      <c r="H41" s="77"/>
      <c r="I41" s="77"/>
      <c r="J41" s="77"/>
    </row>
  </sheetData>
  <mergeCells count="4">
    <mergeCell ref="B2:J2"/>
    <mergeCell ref="B6:J6"/>
    <mergeCell ref="B8:J8"/>
    <mergeCell ref="B10:J10"/>
  </mergeCells>
  <pageMargins left="0.7" right="0.7" top="0.75" bottom="0.75" header="0.3" footer="0.3"/>
  <pageSetup paperSize="9" scale="95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00"/>
  <sheetViews>
    <sheetView workbookViewId="0">
      <selection activeCell="E1" sqref="E1"/>
    </sheetView>
  </sheetViews>
  <sheetFormatPr defaultColWidth="0" defaultRowHeight="15" x14ac:dyDescent="0.25"/>
  <cols>
    <col min="1" max="1" width="40.7109375" customWidth="1"/>
    <col min="2" max="4" width="12.7109375" customWidth="1"/>
    <col min="5" max="6" width="15.7109375" customWidth="1"/>
    <col min="7" max="7" width="3.7109375" customWidth="1"/>
    <col min="8" max="9" width="9.140625" hidden="1" customWidth="1"/>
    <col min="10" max="26" width="0" hidden="1" customWidth="1"/>
    <col min="27" max="16384" width="9.140625" hidden="1"/>
  </cols>
  <sheetData>
    <row r="1" spans="1:26" ht="20.100000000000001" customHeight="1" x14ac:dyDescent="0.25">
      <c r="A1" s="213" t="s">
        <v>19</v>
      </c>
      <c r="B1" s="214"/>
      <c r="C1" s="214"/>
      <c r="D1" s="215"/>
      <c r="E1" s="136" t="s">
        <v>98</v>
      </c>
      <c r="F1" s="135"/>
      <c r="W1">
        <v>30.126000000000001</v>
      </c>
    </row>
    <row r="2" spans="1:26" ht="20.100000000000001" customHeight="1" x14ac:dyDescent="0.25">
      <c r="A2" s="213" t="s">
        <v>20</v>
      </c>
      <c r="B2" s="214"/>
      <c r="C2" s="214"/>
      <c r="D2" s="215"/>
      <c r="E2" s="136" t="s">
        <v>16</v>
      </c>
      <c r="F2" s="135"/>
    </row>
    <row r="3" spans="1:26" ht="20.100000000000001" customHeight="1" x14ac:dyDescent="0.25">
      <c r="A3" s="213" t="s">
        <v>495</v>
      </c>
      <c r="B3" s="214"/>
      <c r="C3" s="214"/>
      <c r="D3" s="215"/>
      <c r="E3" s="136" t="s">
        <v>100</v>
      </c>
      <c r="F3" s="135"/>
    </row>
    <row r="4" spans="1:26" x14ac:dyDescent="0.25">
      <c r="A4" s="137" t="s">
        <v>1</v>
      </c>
      <c r="B4" s="134"/>
      <c r="C4" s="134"/>
      <c r="D4" s="134"/>
      <c r="E4" s="134"/>
      <c r="F4" s="134"/>
    </row>
    <row r="5" spans="1:26" x14ac:dyDescent="0.25">
      <c r="A5" s="137" t="s">
        <v>15</v>
      </c>
      <c r="B5" s="134"/>
      <c r="C5" s="134"/>
      <c r="D5" s="134"/>
      <c r="E5" s="134"/>
      <c r="F5" s="134"/>
    </row>
    <row r="6" spans="1:26" x14ac:dyDescent="0.25">
      <c r="A6" s="134"/>
      <c r="B6" s="134"/>
      <c r="C6" s="134"/>
      <c r="D6" s="134"/>
      <c r="E6" s="134"/>
      <c r="F6" s="134"/>
    </row>
    <row r="7" spans="1:26" x14ac:dyDescent="0.25">
      <c r="A7" s="134"/>
      <c r="B7" s="134"/>
      <c r="C7" s="134"/>
      <c r="D7" s="134"/>
      <c r="E7" s="134"/>
      <c r="F7" s="134"/>
    </row>
    <row r="8" spans="1:26" x14ac:dyDescent="0.25">
      <c r="A8" s="138" t="s">
        <v>61</v>
      </c>
      <c r="B8" s="134"/>
      <c r="C8" s="134"/>
      <c r="D8" s="134"/>
      <c r="E8" s="134"/>
      <c r="F8" s="134"/>
    </row>
    <row r="9" spans="1:26" x14ac:dyDescent="0.25">
      <c r="A9" s="139" t="s">
        <v>58</v>
      </c>
      <c r="B9" s="139" t="s">
        <v>52</v>
      </c>
      <c r="C9" s="139" t="s">
        <v>53</v>
      </c>
      <c r="D9" s="139" t="s">
        <v>28</v>
      </c>
      <c r="E9" s="139" t="s">
        <v>59</v>
      </c>
      <c r="F9" s="139" t="s">
        <v>60</v>
      </c>
    </row>
    <row r="10" spans="1:26" x14ac:dyDescent="0.25">
      <c r="A10" s="146" t="s">
        <v>62</v>
      </c>
      <c r="B10" s="147"/>
      <c r="C10" s="143"/>
      <c r="D10" s="143"/>
      <c r="E10" s="144"/>
      <c r="F10" s="144"/>
      <c r="G10" s="145"/>
      <c r="H10" s="145"/>
      <c r="I10" s="145"/>
      <c r="J10" s="145"/>
      <c r="K10" s="145"/>
      <c r="L10" s="145"/>
      <c r="M10" s="145"/>
      <c r="N10" s="145"/>
      <c r="O10" s="145"/>
      <c r="P10" s="145"/>
      <c r="Q10" s="145"/>
      <c r="R10" s="145"/>
      <c r="S10" s="145"/>
      <c r="T10" s="145"/>
      <c r="U10" s="145"/>
      <c r="V10" s="145"/>
      <c r="W10" s="145"/>
      <c r="X10" s="145"/>
      <c r="Y10" s="145"/>
      <c r="Z10" s="145"/>
    </row>
    <row r="11" spans="1:26" x14ac:dyDescent="0.25">
      <c r="A11" s="148" t="s">
        <v>63</v>
      </c>
      <c r="B11" s="149">
        <f>'SO 198809'!L16</f>
        <v>0</v>
      </c>
      <c r="C11" s="149">
        <f>'SO 198809'!M16</f>
        <v>0</v>
      </c>
      <c r="D11" s="149">
        <f>'SO 198809'!I16</f>
        <v>0</v>
      </c>
      <c r="E11" s="150">
        <f>'SO 198809'!S16</f>
        <v>0</v>
      </c>
      <c r="F11" s="150">
        <f>'SO 198809'!V16</f>
        <v>0</v>
      </c>
      <c r="G11" s="145"/>
      <c r="H11" s="145"/>
      <c r="I11" s="145"/>
      <c r="J11" s="145"/>
      <c r="K11" s="145"/>
      <c r="L11" s="145"/>
      <c r="M11" s="145"/>
      <c r="N11" s="145"/>
      <c r="O11" s="145"/>
      <c r="P11" s="145"/>
      <c r="Q11" s="145"/>
      <c r="R11" s="145"/>
      <c r="S11" s="145"/>
      <c r="T11" s="145"/>
      <c r="U11" s="145"/>
      <c r="V11" s="145"/>
      <c r="W11" s="145"/>
      <c r="X11" s="145"/>
      <c r="Y11" s="145"/>
      <c r="Z11" s="145"/>
    </row>
    <row r="12" spans="1:26" x14ac:dyDescent="0.25">
      <c r="A12" s="148" t="s">
        <v>64</v>
      </c>
      <c r="B12" s="149">
        <f>'SO 198809'!L28</f>
        <v>0</v>
      </c>
      <c r="C12" s="149">
        <f>'SO 198809'!M28</f>
        <v>0</v>
      </c>
      <c r="D12" s="149">
        <f>'SO 198809'!I28</f>
        <v>0</v>
      </c>
      <c r="E12" s="150">
        <f>'SO 198809'!S28</f>
        <v>4.3499999999999996</v>
      </c>
      <c r="F12" s="150">
        <f>'SO 198809'!V28</f>
        <v>0</v>
      </c>
      <c r="G12" s="145"/>
      <c r="H12" s="145"/>
      <c r="I12" s="145"/>
      <c r="J12" s="145"/>
      <c r="K12" s="145"/>
      <c r="L12" s="145"/>
      <c r="M12" s="145"/>
      <c r="N12" s="145"/>
      <c r="O12" s="145"/>
      <c r="P12" s="145"/>
      <c r="Q12" s="145"/>
      <c r="R12" s="145"/>
      <c r="S12" s="145"/>
      <c r="T12" s="145"/>
      <c r="U12" s="145"/>
      <c r="V12" s="145"/>
      <c r="W12" s="145"/>
      <c r="X12" s="145"/>
      <c r="Y12" s="145"/>
      <c r="Z12" s="145"/>
    </row>
    <row r="13" spans="1:26" x14ac:dyDescent="0.25">
      <c r="A13" s="148" t="s">
        <v>65</v>
      </c>
      <c r="B13" s="149">
        <f>'SO 198809'!L34</f>
        <v>0</v>
      </c>
      <c r="C13" s="149">
        <f>'SO 198809'!M34</f>
        <v>0</v>
      </c>
      <c r="D13" s="149">
        <f>'SO 198809'!I34</f>
        <v>0</v>
      </c>
      <c r="E13" s="150">
        <f>'SO 198809'!S34</f>
        <v>8.34</v>
      </c>
      <c r="F13" s="150">
        <f>'SO 198809'!V34</f>
        <v>0</v>
      </c>
      <c r="G13" s="145"/>
      <c r="H13" s="145"/>
      <c r="I13" s="145"/>
      <c r="J13" s="145"/>
      <c r="K13" s="145"/>
      <c r="L13" s="145"/>
      <c r="M13" s="145"/>
      <c r="N13" s="145"/>
      <c r="O13" s="145"/>
      <c r="P13" s="145"/>
      <c r="Q13" s="145"/>
      <c r="R13" s="145"/>
      <c r="S13" s="145"/>
      <c r="T13" s="145"/>
      <c r="U13" s="145"/>
      <c r="V13" s="145"/>
      <c r="W13" s="145"/>
      <c r="X13" s="145"/>
      <c r="Y13" s="145"/>
      <c r="Z13" s="145"/>
    </row>
    <row r="14" spans="1:26" x14ac:dyDescent="0.25">
      <c r="A14" s="148" t="s">
        <v>66</v>
      </c>
      <c r="B14" s="149">
        <f>'SO 198809'!L63</f>
        <v>0</v>
      </c>
      <c r="C14" s="149">
        <f>'SO 198809'!M63</f>
        <v>0</v>
      </c>
      <c r="D14" s="149">
        <f>'SO 198809'!I63</f>
        <v>0</v>
      </c>
      <c r="E14" s="150">
        <f>'SO 198809'!S63</f>
        <v>82.43</v>
      </c>
      <c r="F14" s="150">
        <f>'SO 198809'!V63</f>
        <v>0</v>
      </c>
      <c r="G14" s="145"/>
      <c r="H14" s="145"/>
      <c r="I14" s="145"/>
      <c r="J14" s="145"/>
      <c r="K14" s="145"/>
      <c r="L14" s="145"/>
      <c r="M14" s="145"/>
      <c r="N14" s="145"/>
      <c r="O14" s="145"/>
      <c r="P14" s="145"/>
      <c r="Q14" s="145"/>
      <c r="R14" s="145"/>
      <c r="S14" s="145"/>
      <c r="T14" s="145"/>
      <c r="U14" s="145"/>
      <c r="V14" s="145"/>
      <c r="W14" s="145"/>
      <c r="X14" s="145"/>
      <c r="Y14" s="145"/>
      <c r="Z14" s="145"/>
    </row>
    <row r="15" spans="1:26" x14ac:dyDescent="0.25">
      <c r="A15" s="148" t="s">
        <v>67</v>
      </c>
      <c r="B15" s="149">
        <f>'SO 198809'!L123</f>
        <v>0</v>
      </c>
      <c r="C15" s="149">
        <f>'SO 198809'!M123</f>
        <v>0</v>
      </c>
      <c r="D15" s="149">
        <f>'SO 198809'!I123</f>
        <v>0</v>
      </c>
      <c r="E15" s="150">
        <f>'SO 198809'!S123</f>
        <v>8.9499999999999993</v>
      </c>
      <c r="F15" s="150">
        <f>'SO 198809'!V123</f>
        <v>106.63</v>
      </c>
      <c r="G15" s="145"/>
      <c r="H15" s="145"/>
      <c r="I15" s="145"/>
      <c r="J15" s="145"/>
      <c r="K15" s="145"/>
      <c r="L15" s="145"/>
      <c r="M15" s="145"/>
      <c r="N15" s="145"/>
      <c r="O15" s="145"/>
      <c r="P15" s="145"/>
      <c r="Q15" s="145"/>
      <c r="R15" s="145"/>
      <c r="S15" s="145"/>
      <c r="T15" s="145"/>
      <c r="U15" s="145"/>
      <c r="V15" s="145"/>
      <c r="W15" s="145"/>
      <c r="X15" s="145"/>
      <c r="Y15" s="145"/>
      <c r="Z15" s="145"/>
    </row>
    <row r="16" spans="1:26" x14ac:dyDescent="0.25">
      <c r="A16" s="148" t="s">
        <v>68</v>
      </c>
      <c r="B16" s="149">
        <f>'SO 198809'!L127</f>
        <v>0</v>
      </c>
      <c r="C16" s="149">
        <f>'SO 198809'!M127</f>
        <v>0</v>
      </c>
      <c r="D16" s="149">
        <f>'SO 198809'!I127</f>
        <v>0</v>
      </c>
      <c r="E16" s="150">
        <f>'SO 198809'!S127</f>
        <v>0</v>
      </c>
      <c r="F16" s="150">
        <f>'SO 198809'!V127</f>
        <v>0</v>
      </c>
      <c r="G16" s="145"/>
      <c r="H16" s="145"/>
      <c r="I16" s="145"/>
      <c r="J16" s="145"/>
      <c r="K16" s="145"/>
      <c r="L16" s="145"/>
      <c r="M16" s="145"/>
      <c r="N16" s="145"/>
      <c r="O16" s="145"/>
      <c r="P16" s="145"/>
      <c r="Q16" s="145"/>
      <c r="R16" s="145"/>
      <c r="S16" s="145"/>
      <c r="T16" s="145"/>
      <c r="U16" s="145"/>
      <c r="V16" s="145"/>
      <c r="W16" s="145"/>
      <c r="X16" s="145"/>
      <c r="Y16" s="145"/>
      <c r="Z16" s="145"/>
    </row>
    <row r="17" spans="1:26" x14ac:dyDescent="0.25">
      <c r="A17" s="2" t="s">
        <v>62</v>
      </c>
      <c r="B17" s="151">
        <f>'SO 198809'!L129</f>
        <v>0</v>
      </c>
      <c r="C17" s="151">
        <f>'SO 198809'!M129</f>
        <v>0</v>
      </c>
      <c r="D17" s="151">
        <f>'SO 198809'!I129</f>
        <v>0</v>
      </c>
      <c r="E17" s="152">
        <f>'SO 198809'!S129</f>
        <v>104.07</v>
      </c>
      <c r="F17" s="152">
        <f>'SO 198809'!V129</f>
        <v>106.63</v>
      </c>
      <c r="G17" s="145"/>
      <c r="H17" s="145"/>
      <c r="I17" s="145"/>
      <c r="J17" s="145"/>
      <c r="K17" s="145"/>
      <c r="L17" s="145"/>
      <c r="M17" s="145"/>
      <c r="N17" s="145"/>
      <c r="O17" s="145"/>
      <c r="P17" s="145"/>
      <c r="Q17" s="145"/>
      <c r="R17" s="145"/>
      <c r="S17" s="145"/>
      <c r="T17" s="145"/>
      <c r="U17" s="145"/>
      <c r="V17" s="145"/>
      <c r="W17" s="145"/>
      <c r="X17" s="145"/>
      <c r="Y17" s="145"/>
      <c r="Z17" s="145"/>
    </row>
    <row r="18" spans="1:26" x14ac:dyDescent="0.25">
      <c r="A18" s="1"/>
      <c r="B18" s="141"/>
      <c r="C18" s="141"/>
      <c r="D18" s="141"/>
      <c r="E18" s="140"/>
      <c r="F18" s="140"/>
    </row>
    <row r="19" spans="1:26" x14ac:dyDescent="0.25">
      <c r="A19" s="2" t="s">
        <v>69</v>
      </c>
      <c r="B19" s="151"/>
      <c r="C19" s="149"/>
      <c r="D19" s="149"/>
      <c r="E19" s="150"/>
      <c r="F19" s="150"/>
      <c r="G19" s="145"/>
      <c r="H19" s="145"/>
      <c r="I19" s="145"/>
      <c r="J19" s="145"/>
      <c r="K19" s="145"/>
      <c r="L19" s="145"/>
      <c r="M19" s="145"/>
      <c r="N19" s="145"/>
      <c r="O19" s="145"/>
      <c r="P19" s="145"/>
      <c r="Q19" s="145"/>
      <c r="R19" s="145"/>
      <c r="S19" s="145"/>
      <c r="T19" s="145"/>
      <c r="U19" s="145"/>
      <c r="V19" s="145"/>
      <c r="W19" s="145"/>
      <c r="X19" s="145"/>
      <c r="Y19" s="145"/>
      <c r="Z19" s="145"/>
    </row>
    <row r="20" spans="1:26" x14ac:dyDescent="0.25">
      <c r="A20" s="148" t="s">
        <v>70</v>
      </c>
      <c r="B20" s="149">
        <f>'SO 198809'!L135</f>
        <v>0</v>
      </c>
      <c r="C20" s="149">
        <f>'SO 198809'!M135</f>
        <v>0</v>
      </c>
      <c r="D20" s="149">
        <f>'SO 198809'!I135</f>
        <v>0</v>
      </c>
      <c r="E20" s="150">
        <f>'SO 198809'!S135</f>
        <v>0</v>
      </c>
      <c r="F20" s="150">
        <f>'SO 198809'!V135</f>
        <v>0</v>
      </c>
      <c r="G20" s="145"/>
      <c r="H20" s="145"/>
      <c r="I20" s="145"/>
      <c r="J20" s="145"/>
      <c r="K20" s="145"/>
      <c r="L20" s="145"/>
      <c r="M20" s="145"/>
      <c r="N20" s="145"/>
      <c r="O20" s="145"/>
      <c r="P20" s="145"/>
      <c r="Q20" s="145"/>
      <c r="R20" s="145"/>
      <c r="S20" s="145"/>
      <c r="T20" s="145"/>
      <c r="U20" s="145"/>
      <c r="V20" s="145"/>
      <c r="W20" s="145"/>
      <c r="X20" s="145"/>
      <c r="Y20" s="145"/>
      <c r="Z20" s="145"/>
    </row>
    <row r="21" spans="1:26" x14ac:dyDescent="0.25">
      <c r="A21" s="148" t="s">
        <v>71</v>
      </c>
      <c r="B21" s="149">
        <f>'SO 198809'!L140</f>
        <v>0</v>
      </c>
      <c r="C21" s="149">
        <f>'SO 198809'!M140</f>
        <v>0</v>
      </c>
      <c r="D21" s="149">
        <f>'SO 198809'!I140</f>
        <v>0</v>
      </c>
      <c r="E21" s="150">
        <f>'SO 198809'!S140</f>
        <v>0</v>
      </c>
      <c r="F21" s="150">
        <f>'SO 198809'!V140</f>
        <v>0</v>
      </c>
      <c r="G21" s="145"/>
      <c r="H21" s="145"/>
      <c r="I21" s="145"/>
      <c r="J21" s="145"/>
      <c r="K21" s="145"/>
      <c r="L21" s="145"/>
      <c r="M21" s="145"/>
      <c r="N21" s="145"/>
      <c r="O21" s="145"/>
      <c r="P21" s="145"/>
      <c r="Q21" s="145"/>
      <c r="R21" s="145"/>
      <c r="S21" s="145"/>
      <c r="T21" s="145"/>
      <c r="U21" s="145"/>
      <c r="V21" s="145"/>
      <c r="W21" s="145"/>
      <c r="X21" s="145"/>
      <c r="Y21" s="145"/>
      <c r="Z21" s="145"/>
    </row>
    <row r="22" spans="1:26" x14ac:dyDescent="0.25">
      <c r="A22" s="148" t="s">
        <v>72</v>
      </c>
      <c r="B22" s="149">
        <f>'SO 198809'!L146</f>
        <v>0</v>
      </c>
      <c r="C22" s="149">
        <f>'SO 198809'!M146</f>
        <v>0</v>
      </c>
      <c r="D22" s="149">
        <f>'SO 198809'!I146</f>
        <v>0</v>
      </c>
      <c r="E22" s="150">
        <f>'SO 198809'!S146</f>
        <v>0.35</v>
      </c>
      <c r="F22" s="150">
        <f>'SO 198809'!V146</f>
        <v>0</v>
      </c>
      <c r="G22" s="145"/>
      <c r="H22" s="145"/>
      <c r="I22" s="145"/>
      <c r="J22" s="145"/>
      <c r="K22" s="145"/>
      <c r="L22" s="145"/>
      <c r="M22" s="145"/>
      <c r="N22" s="145"/>
      <c r="O22" s="145"/>
      <c r="P22" s="145"/>
      <c r="Q22" s="145"/>
      <c r="R22" s="145"/>
      <c r="S22" s="145"/>
      <c r="T22" s="145"/>
      <c r="U22" s="145"/>
      <c r="V22" s="145"/>
      <c r="W22" s="145"/>
      <c r="X22" s="145"/>
      <c r="Y22" s="145"/>
      <c r="Z22" s="145"/>
    </row>
    <row r="23" spans="1:26" x14ac:dyDescent="0.25">
      <c r="A23" s="148" t="s">
        <v>73</v>
      </c>
      <c r="B23" s="149">
        <f>'SO 198809'!L150</f>
        <v>0</v>
      </c>
      <c r="C23" s="149">
        <f>'SO 198809'!M150</f>
        <v>0</v>
      </c>
      <c r="D23" s="149">
        <f>'SO 198809'!I150</f>
        <v>0</v>
      </c>
      <c r="E23" s="150">
        <f>'SO 198809'!S150</f>
        <v>0</v>
      </c>
      <c r="F23" s="150">
        <f>'SO 198809'!V150</f>
        <v>0</v>
      </c>
      <c r="G23" s="145"/>
      <c r="H23" s="145"/>
      <c r="I23" s="145"/>
      <c r="J23" s="145"/>
      <c r="K23" s="145"/>
      <c r="L23" s="145"/>
      <c r="M23" s="145"/>
      <c r="N23" s="145"/>
      <c r="O23" s="145"/>
      <c r="P23" s="145"/>
      <c r="Q23" s="145"/>
      <c r="R23" s="145"/>
      <c r="S23" s="145"/>
      <c r="T23" s="145"/>
      <c r="U23" s="145"/>
      <c r="V23" s="145"/>
      <c r="W23" s="145"/>
      <c r="X23" s="145"/>
      <c r="Y23" s="145"/>
      <c r="Z23" s="145"/>
    </row>
    <row r="24" spans="1:26" x14ac:dyDescent="0.25">
      <c r="A24" s="148" t="s">
        <v>74</v>
      </c>
      <c r="B24" s="149">
        <f>'SO 198809'!L154</f>
        <v>0</v>
      </c>
      <c r="C24" s="149">
        <f>'SO 198809'!M154</f>
        <v>0</v>
      </c>
      <c r="D24" s="149">
        <f>'SO 198809'!I154</f>
        <v>0</v>
      </c>
      <c r="E24" s="150">
        <f>'SO 198809'!S154</f>
        <v>0</v>
      </c>
      <c r="F24" s="150">
        <f>'SO 198809'!V154</f>
        <v>0</v>
      </c>
      <c r="G24" s="145"/>
      <c r="H24" s="145"/>
      <c r="I24" s="145"/>
      <c r="J24" s="145"/>
      <c r="K24" s="145"/>
      <c r="L24" s="145"/>
      <c r="M24" s="145"/>
      <c r="N24" s="145"/>
      <c r="O24" s="145"/>
      <c r="P24" s="145"/>
      <c r="Q24" s="145"/>
      <c r="R24" s="145"/>
      <c r="S24" s="145"/>
      <c r="T24" s="145"/>
      <c r="U24" s="145"/>
      <c r="V24" s="145"/>
      <c r="W24" s="145"/>
      <c r="X24" s="145"/>
      <c r="Y24" s="145"/>
      <c r="Z24" s="145"/>
    </row>
    <row r="25" spans="1:26" x14ac:dyDescent="0.25">
      <c r="A25" s="148" t="s">
        <v>75</v>
      </c>
      <c r="B25" s="149">
        <f>'SO 198809'!L162</f>
        <v>0</v>
      </c>
      <c r="C25" s="149">
        <f>'SO 198809'!M162</f>
        <v>0</v>
      </c>
      <c r="D25" s="149">
        <f>'SO 198809'!I162</f>
        <v>0</v>
      </c>
      <c r="E25" s="150">
        <f>'SO 198809'!S162</f>
        <v>3</v>
      </c>
      <c r="F25" s="150">
        <f>'SO 198809'!V162</f>
        <v>0</v>
      </c>
      <c r="G25" s="145"/>
      <c r="H25" s="145"/>
      <c r="I25" s="145"/>
      <c r="J25" s="145"/>
      <c r="K25" s="145"/>
      <c r="L25" s="145"/>
      <c r="M25" s="145"/>
      <c r="N25" s="145"/>
      <c r="O25" s="145"/>
      <c r="P25" s="145"/>
      <c r="Q25" s="145"/>
      <c r="R25" s="145"/>
      <c r="S25" s="145"/>
      <c r="T25" s="145"/>
      <c r="U25" s="145"/>
      <c r="V25" s="145"/>
      <c r="W25" s="145"/>
      <c r="X25" s="145"/>
      <c r="Y25" s="145"/>
      <c r="Z25" s="145"/>
    </row>
    <row r="26" spans="1:26" x14ac:dyDescent="0.25">
      <c r="A26" s="148" t="s">
        <v>76</v>
      </c>
      <c r="B26" s="149">
        <f>'SO 198809'!L169</f>
        <v>0</v>
      </c>
      <c r="C26" s="149">
        <f>'SO 198809'!M169</f>
        <v>0</v>
      </c>
      <c r="D26" s="149">
        <f>'SO 198809'!I169</f>
        <v>0</v>
      </c>
      <c r="E26" s="150">
        <f>'SO 198809'!S169</f>
        <v>0.74</v>
      </c>
      <c r="F26" s="150">
        <f>'SO 198809'!V169</f>
        <v>0</v>
      </c>
      <c r="G26" s="145"/>
      <c r="H26" s="145"/>
      <c r="I26" s="145"/>
      <c r="J26" s="145"/>
      <c r="K26" s="145"/>
      <c r="L26" s="145"/>
      <c r="M26" s="145"/>
      <c r="N26" s="145"/>
      <c r="O26" s="145"/>
      <c r="P26" s="145"/>
      <c r="Q26" s="145"/>
      <c r="R26" s="145"/>
      <c r="S26" s="145"/>
      <c r="T26" s="145"/>
      <c r="U26" s="145"/>
      <c r="V26" s="145"/>
      <c r="W26" s="145"/>
      <c r="X26" s="145"/>
      <c r="Y26" s="145"/>
      <c r="Z26" s="145"/>
    </row>
    <row r="27" spans="1:26" x14ac:dyDescent="0.25">
      <c r="A27" s="148" t="s">
        <v>77</v>
      </c>
      <c r="B27" s="149">
        <f>'SO 198809'!L178</f>
        <v>0</v>
      </c>
      <c r="C27" s="149">
        <f>'SO 198809'!M178</f>
        <v>0</v>
      </c>
      <c r="D27" s="149">
        <f>'SO 198809'!I178</f>
        <v>0</v>
      </c>
      <c r="E27" s="150">
        <f>'SO 198809'!S178</f>
        <v>0.04</v>
      </c>
      <c r="F27" s="150">
        <f>'SO 198809'!V178</f>
        <v>0</v>
      </c>
      <c r="G27" s="145"/>
      <c r="H27" s="145"/>
      <c r="I27" s="145"/>
      <c r="J27" s="145"/>
      <c r="K27" s="145"/>
      <c r="L27" s="145"/>
      <c r="M27" s="145"/>
      <c r="N27" s="145"/>
      <c r="O27" s="145"/>
      <c r="P27" s="145"/>
      <c r="Q27" s="145"/>
      <c r="R27" s="145"/>
      <c r="S27" s="145"/>
      <c r="T27" s="145"/>
      <c r="U27" s="145"/>
      <c r="V27" s="145"/>
      <c r="W27" s="145"/>
      <c r="X27" s="145"/>
      <c r="Y27" s="145"/>
      <c r="Z27" s="145"/>
    </row>
    <row r="28" spans="1:26" x14ac:dyDescent="0.25">
      <c r="A28" s="148" t="s">
        <v>78</v>
      </c>
      <c r="B28" s="149">
        <f>'SO 198809'!L198</f>
        <v>0</v>
      </c>
      <c r="C28" s="149">
        <f>'SO 198809'!M198</f>
        <v>0</v>
      </c>
      <c r="D28" s="149">
        <f>'SO 198809'!I198</f>
        <v>0</v>
      </c>
      <c r="E28" s="150">
        <f>'SO 198809'!S198</f>
        <v>3.23</v>
      </c>
      <c r="F28" s="150">
        <f>'SO 198809'!V198</f>
        <v>0</v>
      </c>
      <c r="G28" s="145"/>
      <c r="H28" s="145"/>
      <c r="I28" s="145"/>
      <c r="J28" s="145"/>
      <c r="K28" s="145"/>
      <c r="L28" s="145"/>
      <c r="M28" s="145"/>
      <c r="N28" s="145"/>
      <c r="O28" s="145"/>
      <c r="P28" s="145"/>
      <c r="Q28" s="145"/>
      <c r="R28" s="145"/>
      <c r="S28" s="145"/>
      <c r="T28" s="145"/>
      <c r="U28" s="145"/>
      <c r="V28" s="145"/>
      <c r="W28" s="145"/>
      <c r="X28" s="145"/>
      <c r="Y28" s="145"/>
      <c r="Z28" s="145"/>
    </row>
    <row r="29" spans="1:26" x14ac:dyDescent="0.25">
      <c r="A29" s="148" t="s">
        <v>79</v>
      </c>
      <c r="B29" s="149">
        <f>'SO 198809'!L209</f>
        <v>0</v>
      </c>
      <c r="C29" s="149">
        <f>'SO 198809'!M209</f>
        <v>0</v>
      </c>
      <c r="D29" s="149">
        <f>'SO 198809'!I209</f>
        <v>0</v>
      </c>
      <c r="E29" s="150">
        <f>'SO 198809'!S209</f>
        <v>3</v>
      </c>
      <c r="F29" s="150">
        <f>'SO 198809'!V209</f>
        <v>0</v>
      </c>
      <c r="G29" s="145"/>
      <c r="H29" s="145"/>
      <c r="I29" s="145"/>
      <c r="J29" s="145"/>
      <c r="K29" s="145"/>
      <c r="L29" s="145"/>
      <c r="M29" s="145"/>
      <c r="N29" s="145"/>
      <c r="O29" s="145"/>
      <c r="P29" s="145"/>
      <c r="Q29" s="145"/>
      <c r="R29" s="145"/>
      <c r="S29" s="145"/>
      <c r="T29" s="145"/>
      <c r="U29" s="145"/>
      <c r="V29" s="145"/>
      <c r="W29" s="145"/>
      <c r="X29" s="145"/>
      <c r="Y29" s="145"/>
      <c r="Z29" s="145"/>
    </row>
    <row r="30" spans="1:26" x14ac:dyDescent="0.25">
      <c r="A30" s="148" t="s">
        <v>80</v>
      </c>
      <c r="B30" s="149">
        <f>'SO 198809'!L215</f>
        <v>0</v>
      </c>
      <c r="C30" s="149">
        <f>'SO 198809'!M215</f>
        <v>0</v>
      </c>
      <c r="D30" s="149">
        <f>'SO 198809'!I215</f>
        <v>0</v>
      </c>
      <c r="E30" s="150">
        <f>'SO 198809'!S215</f>
        <v>0.05</v>
      </c>
      <c r="F30" s="150">
        <f>'SO 198809'!V215</f>
        <v>0</v>
      </c>
      <c r="G30" s="145"/>
      <c r="H30" s="145"/>
      <c r="I30" s="145"/>
      <c r="J30" s="145"/>
      <c r="K30" s="145"/>
      <c r="L30" s="145"/>
      <c r="M30" s="145"/>
      <c r="N30" s="145"/>
      <c r="O30" s="145"/>
      <c r="P30" s="145"/>
      <c r="Q30" s="145"/>
      <c r="R30" s="145"/>
      <c r="S30" s="145"/>
      <c r="T30" s="145"/>
      <c r="U30" s="145"/>
      <c r="V30" s="145"/>
      <c r="W30" s="145"/>
      <c r="X30" s="145"/>
      <c r="Y30" s="145"/>
      <c r="Z30" s="145"/>
    </row>
    <row r="31" spans="1:26" x14ac:dyDescent="0.25">
      <c r="A31" s="148" t="s">
        <v>81</v>
      </c>
      <c r="B31" s="149">
        <f>'SO 198809'!L223</f>
        <v>0</v>
      </c>
      <c r="C31" s="149">
        <f>'SO 198809'!M223</f>
        <v>0</v>
      </c>
      <c r="D31" s="149">
        <f>'SO 198809'!I223</f>
        <v>0</v>
      </c>
      <c r="E31" s="150">
        <f>'SO 198809'!S223</f>
        <v>2.73</v>
      </c>
      <c r="F31" s="150">
        <f>'SO 198809'!V223</f>
        <v>0</v>
      </c>
      <c r="G31" s="145"/>
      <c r="H31" s="145"/>
      <c r="I31" s="145"/>
      <c r="J31" s="145"/>
      <c r="K31" s="145"/>
      <c r="L31" s="145"/>
      <c r="M31" s="145"/>
      <c r="N31" s="145"/>
      <c r="O31" s="145"/>
      <c r="P31" s="145"/>
      <c r="Q31" s="145"/>
      <c r="R31" s="145"/>
      <c r="S31" s="145"/>
      <c r="T31" s="145"/>
      <c r="U31" s="145"/>
      <c r="V31" s="145"/>
      <c r="W31" s="145"/>
      <c r="X31" s="145"/>
      <c r="Y31" s="145"/>
      <c r="Z31" s="145"/>
    </row>
    <row r="32" spans="1:26" x14ac:dyDescent="0.25">
      <c r="A32" s="148" t="s">
        <v>82</v>
      </c>
      <c r="B32" s="149">
        <f>'SO 198809'!L229</f>
        <v>0</v>
      </c>
      <c r="C32" s="149">
        <f>'SO 198809'!M229</f>
        <v>0</v>
      </c>
      <c r="D32" s="149">
        <f>'SO 198809'!I229</f>
        <v>0</v>
      </c>
      <c r="E32" s="150">
        <f>'SO 198809'!S229</f>
        <v>11.77</v>
      </c>
      <c r="F32" s="150">
        <f>'SO 198809'!V229</f>
        <v>0</v>
      </c>
      <c r="G32" s="145"/>
      <c r="H32" s="145"/>
      <c r="I32" s="145"/>
      <c r="J32" s="145"/>
      <c r="K32" s="145"/>
      <c r="L32" s="145"/>
      <c r="M32" s="145"/>
      <c r="N32" s="145"/>
      <c r="O32" s="145"/>
      <c r="P32" s="145"/>
      <c r="Q32" s="145"/>
      <c r="R32" s="145"/>
      <c r="S32" s="145"/>
      <c r="T32" s="145"/>
      <c r="U32" s="145"/>
      <c r="V32" s="145"/>
      <c r="W32" s="145"/>
      <c r="X32" s="145"/>
      <c r="Y32" s="145"/>
      <c r="Z32" s="145"/>
    </row>
    <row r="33" spans="1:26" x14ac:dyDescent="0.25">
      <c r="A33" s="148" t="s">
        <v>83</v>
      </c>
      <c r="B33" s="149">
        <f>'SO 198809'!L234</f>
        <v>0</v>
      </c>
      <c r="C33" s="149">
        <f>'SO 198809'!M234</f>
        <v>0</v>
      </c>
      <c r="D33" s="149">
        <f>'SO 198809'!I234</f>
        <v>0</v>
      </c>
      <c r="E33" s="150">
        <f>'SO 198809'!S234</f>
        <v>0.01</v>
      </c>
      <c r="F33" s="150">
        <f>'SO 198809'!V234</f>
        <v>0</v>
      </c>
      <c r="G33" s="145"/>
      <c r="H33" s="145"/>
      <c r="I33" s="145"/>
      <c r="J33" s="145"/>
      <c r="K33" s="145"/>
      <c r="L33" s="145"/>
      <c r="M33" s="145"/>
      <c r="N33" s="145"/>
      <c r="O33" s="145"/>
      <c r="P33" s="145"/>
      <c r="Q33" s="145"/>
      <c r="R33" s="145"/>
      <c r="S33" s="145"/>
      <c r="T33" s="145"/>
      <c r="U33" s="145"/>
      <c r="V33" s="145"/>
      <c r="W33" s="145"/>
      <c r="X33" s="145"/>
      <c r="Y33" s="145"/>
      <c r="Z33" s="145"/>
    </row>
    <row r="34" spans="1:26" x14ac:dyDescent="0.25">
      <c r="A34" s="148" t="s">
        <v>84</v>
      </c>
      <c r="B34" s="149">
        <f>'SO 198809'!L240</f>
        <v>0</v>
      </c>
      <c r="C34" s="149">
        <f>'SO 198809'!M240</f>
        <v>0</v>
      </c>
      <c r="D34" s="149">
        <f>'SO 198809'!I240</f>
        <v>0</v>
      </c>
      <c r="E34" s="150">
        <f>'SO 198809'!S240</f>
        <v>0.18</v>
      </c>
      <c r="F34" s="150">
        <f>'SO 198809'!V240</f>
        <v>0</v>
      </c>
      <c r="G34" s="145"/>
      <c r="H34" s="145"/>
      <c r="I34" s="145"/>
      <c r="J34" s="145"/>
      <c r="K34" s="145"/>
      <c r="L34" s="145"/>
      <c r="M34" s="145"/>
      <c r="N34" s="145"/>
      <c r="O34" s="145"/>
      <c r="P34" s="145"/>
      <c r="Q34" s="145"/>
      <c r="R34" s="145"/>
      <c r="S34" s="145"/>
      <c r="T34" s="145"/>
      <c r="U34" s="145"/>
      <c r="V34" s="145"/>
      <c r="W34" s="145"/>
      <c r="X34" s="145"/>
      <c r="Y34" s="145"/>
      <c r="Z34" s="145"/>
    </row>
    <row r="35" spans="1:26" x14ac:dyDescent="0.25">
      <c r="A35" s="2" t="s">
        <v>69</v>
      </c>
      <c r="B35" s="151">
        <f>'SO 198809'!L242</f>
        <v>0</v>
      </c>
      <c r="C35" s="151">
        <f>'SO 198809'!M242</f>
        <v>0</v>
      </c>
      <c r="D35" s="151">
        <f>'SO 198809'!I242</f>
        <v>0</v>
      </c>
      <c r="E35" s="152">
        <f>'SO 198809'!S242</f>
        <v>25.1</v>
      </c>
      <c r="F35" s="152">
        <f>'SO 198809'!V242</f>
        <v>0</v>
      </c>
      <c r="G35" s="145"/>
      <c r="H35" s="145"/>
      <c r="I35" s="145"/>
      <c r="J35" s="145"/>
      <c r="K35" s="145"/>
      <c r="L35" s="145"/>
      <c r="M35" s="145"/>
      <c r="N35" s="145"/>
      <c r="O35" s="145"/>
      <c r="P35" s="145"/>
      <c r="Q35" s="145"/>
      <c r="R35" s="145"/>
      <c r="S35" s="145"/>
      <c r="T35" s="145"/>
      <c r="U35" s="145"/>
      <c r="V35" s="145"/>
      <c r="W35" s="145"/>
      <c r="X35" s="145"/>
      <c r="Y35" s="145"/>
      <c r="Z35" s="145"/>
    </row>
    <row r="36" spans="1:26" x14ac:dyDescent="0.25">
      <c r="A36" s="1"/>
      <c r="B36" s="141"/>
      <c r="C36" s="141"/>
      <c r="D36" s="141"/>
      <c r="E36" s="140"/>
      <c r="F36" s="140"/>
    </row>
    <row r="37" spans="1:26" x14ac:dyDescent="0.25">
      <c r="A37" s="2" t="s">
        <v>85</v>
      </c>
      <c r="B37" s="151"/>
      <c r="C37" s="149"/>
      <c r="D37" s="149"/>
      <c r="E37" s="150"/>
      <c r="F37" s="150"/>
      <c r="G37" s="145"/>
      <c r="H37" s="145"/>
      <c r="I37" s="145"/>
      <c r="J37" s="145"/>
      <c r="K37" s="145"/>
      <c r="L37" s="145"/>
      <c r="M37" s="145"/>
      <c r="N37" s="145"/>
      <c r="O37" s="145"/>
      <c r="P37" s="145"/>
      <c r="Q37" s="145"/>
      <c r="R37" s="145"/>
      <c r="S37" s="145"/>
      <c r="T37" s="145"/>
      <c r="U37" s="145"/>
      <c r="V37" s="145"/>
      <c r="W37" s="145"/>
      <c r="X37" s="145"/>
      <c r="Y37" s="145"/>
      <c r="Z37" s="145"/>
    </row>
    <row r="38" spans="1:26" x14ac:dyDescent="0.25">
      <c r="A38" s="148" t="s">
        <v>86</v>
      </c>
      <c r="B38" s="149">
        <f>'SO 198809'!L249</f>
        <v>0</v>
      </c>
      <c r="C38" s="149">
        <f>'SO 198809'!M249</f>
        <v>0</v>
      </c>
      <c r="D38" s="149">
        <f>'SO 198809'!I249</f>
        <v>0</v>
      </c>
      <c r="E38" s="150">
        <f>'SO 198809'!S249</f>
        <v>0</v>
      </c>
      <c r="F38" s="150">
        <f>'SO 198809'!V249</f>
        <v>0</v>
      </c>
      <c r="G38" s="145"/>
      <c r="H38" s="145"/>
      <c r="I38" s="145"/>
      <c r="J38" s="145"/>
      <c r="K38" s="145"/>
      <c r="L38" s="145"/>
      <c r="M38" s="145"/>
      <c r="N38" s="145"/>
      <c r="O38" s="145"/>
      <c r="P38" s="145"/>
      <c r="Q38" s="145"/>
      <c r="R38" s="145"/>
      <c r="S38" s="145"/>
      <c r="T38" s="145"/>
      <c r="U38" s="145"/>
      <c r="V38" s="145"/>
      <c r="W38" s="145"/>
      <c r="X38" s="145"/>
      <c r="Y38" s="145"/>
      <c r="Z38" s="145"/>
    </row>
    <row r="39" spans="1:26" x14ac:dyDescent="0.25">
      <c r="A39" s="2" t="s">
        <v>85</v>
      </c>
      <c r="B39" s="151">
        <f>'SO 198809'!L251</f>
        <v>0</v>
      </c>
      <c r="C39" s="151">
        <f>'SO 198809'!M251</f>
        <v>0</v>
      </c>
      <c r="D39" s="151">
        <f>'SO 198809'!I251</f>
        <v>0</v>
      </c>
      <c r="E39" s="152">
        <f>'SO 198809'!S251</f>
        <v>0</v>
      </c>
      <c r="F39" s="152">
        <f>'SO 198809'!V251</f>
        <v>0</v>
      </c>
      <c r="G39" s="145"/>
      <c r="H39" s="145"/>
      <c r="I39" s="145"/>
      <c r="J39" s="145"/>
      <c r="K39" s="145"/>
      <c r="L39" s="145"/>
      <c r="M39" s="145"/>
      <c r="N39" s="145"/>
      <c r="O39" s="145"/>
      <c r="P39" s="145"/>
      <c r="Q39" s="145"/>
      <c r="R39" s="145"/>
      <c r="S39" s="145"/>
      <c r="T39" s="145"/>
      <c r="U39" s="145"/>
      <c r="V39" s="145"/>
      <c r="W39" s="145"/>
      <c r="X39" s="145"/>
      <c r="Y39" s="145"/>
      <c r="Z39" s="145"/>
    </row>
    <row r="40" spans="1:26" x14ac:dyDescent="0.25">
      <c r="A40" s="1"/>
      <c r="B40" s="141"/>
      <c r="C40" s="141"/>
      <c r="D40" s="141"/>
      <c r="E40" s="140"/>
      <c r="F40" s="140"/>
    </row>
    <row r="41" spans="1:26" x14ac:dyDescent="0.25">
      <c r="A41" s="2" t="s">
        <v>87</v>
      </c>
      <c r="B41" s="151">
        <f>'SO 198809'!L252</f>
        <v>0</v>
      </c>
      <c r="C41" s="151">
        <f>'SO 198809'!M252</f>
        <v>0</v>
      </c>
      <c r="D41" s="151">
        <f>'SO 198809'!I252</f>
        <v>0</v>
      </c>
      <c r="E41" s="152">
        <f>'SO 198809'!S252</f>
        <v>129.16999999999999</v>
      </c>
      <c r="F41" s="152">
        <f>'SO 198809'!V252</f>
        <v>106.63</v>
      </c>
      <c r="G41" s="145"/>
      <c r="H41" s="145"/>
      <c r="I41" s="145"/>
      <c r="J41" s="145"/>
      <c r="K41" s="145"/>
      <c r="L41" s="145"/>
      <c r="M41" s="145"/>
      <c r="N41" s="145"/>
      <c r="O41" s="145"/>
      <c r="P41" s="145"/>
      <c r="Q41" s="145"/>
      <c r="R41" s="145"/>
      <c r="S41" s="145"/>
      <c r="T41" s="145"/>
      <c r="U41" s="145"/>
      <c r="V41" s="145"/>
      <c r="W41" s="145"/>
      <c r="X41" s="145"/>
      <c r="Y41" s="145"/>
      <c r="Z41" s="145"/>
    </row>
    <row r="42" spans="1:26" x14ac:dyDescent="0.25">
      <c r="A42" s="1"/>
      <c r="B42" s="141"/>
      <c r="C42" s="141"/>
      <c r="D42" s="141"/>
      <c r="E42" s="140"/>
      <c r="F42" s="140"/>
    </row>
    <row r="43" spans="1:26" x14ac:dyDescent="0.25">
      <c r="A43" s="1"/>
      <c r="B43" s="141"/>
      <c r="C43" s="141"/>
      <c r="D43" s="141"/>
      <c r="E43" s="140"/>
      <c r="F43" s="140"/>
    </row>
    <row r="44" spans="1:26" x14ac:dyDescent="0.25">
      <c r="A44" s="1"/>
      <c r="B44" s="141"/>
      <c r="C44" s="141"/>
      <c r="D44" s="141"/>
      <c r="E44" s="140"/>
      <c r="F44" s="140"/>
    </row>
    <row r="45" spans="1:26" x14ac:dyDescent="0.25">
      <c r="A45" s="1"/>
      <c r="B45" s="141"/>
      <c r="C45" s="141"/>
      <c r="D45" s="141"/>
      <c r="E45" s="140"/>
      <c r="F45" s="140"/>
    </row>
    <row r="46" spans="1:26" x14ac:dyDescent="0.25">
      <c r="A46" s="1"/>
      <c r="B46" s="141"/>
      <c r="C46" s="141"/>
      <c r="D46" s="141"/>
      <c r="E46" s="140"/>
      <c r="F46" s="140"/>
    </row>
    <row r="47" spans="1:26" x14ac:dyDescent="0.25">
      <c r="A47" s="1"/>
      <c r="B47" s="141"/>
      <c r="C47" s="141"/>
      <c r="D47" s="141"/>
      <c r="E47" s="140"/>
      <c r="F47" s="140"/>
    </row>
    <row r="48" spans="1:26" x14ac:dyDescent="0.25">
      <c r="A48" s="1"/>
      <c r="B48" s="141"/>
      <c r="C48" s="141"/>
      <c r="D48" s="141"/>
      <c r="E48" s="140"/>
      <c r="F48" s="140"/>
    </row>
    <row r="49" spans="1:6" x14ac:dyDescent="0.25">
      <c r="A49" s="1"/>
      <c r="B49" s="141"/>
      <c r="C49" s="141"/>
      <c r="D49" s="141"/>
      <c r="E49" s="140"/>
      <c r="F49" s="140"/>
    </row>
    <row r="50" spans="1:6" x14ac:dyDescent="0.25">
      <c r="A50" s="1"/>
      <c r="B50" s="141"/>
      <c r="C50" s="141"/>
      <c r="D50" s="141"/>
      <c r="E50" s="140"/>
      <c r="F50" s="140"/>
    </row>
    <row r="51" spans="1:6" x14ac:dyDescent="0.25">
      <c r="A51" s="1"/>
      <c r="B51" s="141"/>
      <c r="C51" s="141"/>
      <c r="D51" s="141"/>
      <c r="E51" s="140"/>
      <c r="F51" s="140"/>
    </row>
    <row r="52" spans="1:6" x14ac:dyDescent="0.25">
      <c r="A52" s="1"/>
      <c r="B52" s="141"/>
      <c r="C52" s="141"/>
      <c r="D52" s="141"/>
      <c r="E52" s="140"/>
      <c r="F52" s="140"/>
    </row>
    <row r="53" spans="1:6" x14ac:dyDescent="0.25">
      <c r="A53" s="1"/>
      <c r="B53" s="141"/>
      <c r="C53" s="141"/>
      <c r="D53" s="141"/>
      <c r="E53" s="140"/>
      <c r="F53" s="140"/>
    </row>
    <row r="54" spans="1:6" x14ac:dyDescent="0.25">
      <c r="A54" s="1"/>
      <c r="B54" s="141"/>
      <c r="C54" s="141"/>
      <c r="D54" s="141"/>
      <c r="E54" s="140"/>
      <c r="F54" s="140"/>
    </row>
    <row r="55" spans="1:6" x14ac:dyDescent="0.25">
      <c r="A55" s="1"/>
      <c r="B55" s="141"/>
      <c r="C55" s="141"/>
      <c r="D55" s="141"/>
      <c r="E55" s="140"/>
      <c r="F55" s="140"/>
    </row>
    <row r="56" spans="1:6" x14ac:dyDescent="0.25">
      <c r="A56" s="1"/>
      <c r="B56" s="141"/>
      <c r="C56" s="141"/>
      <c r="D56" s="141"/>
      <c r="E56" s="140"/>
      <c r="F56" s="140"/>
    </row>
    <row r="57" spans="1:6" x14ac:dyDescent="0.25">
      <c r="A57" s="1"/>
      <c r="B57" s="141"/>
      <c r="C57" s="141"/>
      <c r="D57" s="141"/>
      <c r="E57" s="140"/>
      <c r="F57" s="140"/>
    </row>
    <row r="58" spans="1:6" x14ac:dyDescent="0.25">
      <c r="A58" s="1"/>
      <c r="B58" s="141"/>
      <c r="C58" s="141"/>
      <c r="D58" s="141"/>
      <c r="E58" s="140"/>
      <c r="F58" s="140"/>
    </row>
    <row r="59" spans="1:6" x14ac:dyDescent="0.25">
      <c r="A59" s="1"/>
      <c r="B59" s="141"/>
      <c r="C59" s="141"/>
      <c r="D59" s="141"/>
      <c r="E59" s="140"/>
      <c r="F59" s="140"/>
    </row>
    <row r="60" spans="1:6" x14ac:dyDescent="0.25">
      <c r="A60" s="1"/>
      <c r="B60" s="141"/>
      <c r="C60" s="141"/>
      <c r="D60" s="141"/>
      <c r="E60" s="140"/>
      <c r="F60" s="140"/>
    </row>
    <row r="61" spans="1:6" x14ac:dyDescent="0.25">
      <c r="A61" s="1"/>
      <c r="B61" s="141"/>
      <c r="C61" s="141"/>
      <c r="D61" s="141"/>
      <c r="E61" s="140"/>
      <c r="F61" s="140"/>
    </row>
    <row r="62" spans="1:6" x14ac:dyDescent="0.25">
      <c r="A62" s="1"/>
      <c r="B62" s="141"/>
      <c r="C62" s="141"/>
      <c r="D62" s="141"/>
      <c r="E62" s="140"/>
      <c r="F62" s="140"/>
    </row>
    <row r="63" spans="1:6" x14ac:dyDescent="0.25">
      <c r="A63" s="1"/>
      <c r="B63" s="1"/>
      <c r="C63" s="1"/>
      <c r="D63" s="1"/>
      <c r="E63" s="1"/>
      <c r="F63" s="1"/>
    </row>
    <row r="64" spans="1:6" x14ac:dyDescent="0.25">
      <c r="A64" s="1"/>
      <c r="B64" s="1"/>
      <c r="C64" s="1"/>
      <c r="D64" s="1"/>
      <c r="E64" s="1"/>
      <c r="F64" s="1"/>
    </row>
    <row r="65" spans="1:6" x14ac:dyDescent="0.25">
      <c r="A65" s="1"/>
      <c r="B65" s="1"/>
      <c r="C65" s="1"/>
      <c r="D65" s="1"/>
      <c r="E65" s="1"/>
      <c r="F65" s="1"/>
    </row>
    <row r="66" spans="1:6" x14ac:dyDescent="0.25">
      <c r="A66" s="1"/>
      <c r="B66" s="1"/>
      <c r="C66" s="1"/>
      <c r="D66" s="1"/>
      <c r="E66" s="1"/>
      <c r="F66" s="1"/>
    </row>
    <row r="67" spans="1:6" x14ac:dyDescent="0.25">
      <c r="A67" s="1"/>
      <c r="B67" s="1"/>
      <c r="C67" s="1"/>
      <c r="D67" s="1"/>
      <c r="E67" s="1"/>
      <c r="F67" s="1"/>
    </row>
    <row r="68" spans="1:6" x14ac:dyDescent="0.25">
      <c r="A68" s="1"/>
      <c r="B68" s="1"/>
      <c r="C68" s="1"/>
      <c r="D68" s="1"/>
      <c r="E68" s="1"/>
      <c r="F68" s="1"/>
    </row>
    <row r="69" spans="1:6" x14ac:dyDescent="0.25">
      <c r="A69" s="1"/>
      <c r="B69" s="1"/>
      <c r="C69" s="1"/>
      <c r="D69" s="1"/>
      <c r="E69" s="1"/>
      <c r="F69" s="1"/>
    </row>
    <row r="70" spans="1:6" x14ac:dyDescent="0.25">
      <c r="A70" s="1"/>
      <c r="B70" s="1"/>
      <c r="C70" s="1"/>
      <c r="D70" s="1"/>
      <c r="E70" s="1"/>
      <c r="F70" s="1"/>
    </row>
    <row r="71" spans="1:6" x14ac:dyDescent="0.25">
      <c r="A71" s="1"/>
      <c r="B71" s="1"/>
      <c r="C71" s="1"/>
      <c r="D71" s="1"/>
      <c r="E71" s="1"/>
      <c r="F71" s="1"/>
    </row>
    <row r="72" spans="1:6" x14ac:dyDescent="0.25">
      <c r="A72" s="1"/>
      <c r="B72" s="1"/>
      <c r="C72" s="1"/>
      <c r="D72" s="1"/>
      <c r="E72" s="1"/>
      <c r="F72" s="1"/>
    </row>
    <row r="73" spans="1:6" x14ac:dyDescent="0.25">
      <c r="A73" s="1"/>
      <c r="B73" s="1"/>
      <c r="C73" s="1"/>
      <c r="D73" s="1"/>
      <c r="E73" s="1"/>
      <c r="F73" s="1"/>
    </row>
    <row r="74" spans="1:6" x14ac:dyDescent="0.25">
      <c r="A74" s="1"/>
      <c r="B74" s="1"/>
      <c r="C74" s="1"/>
      <c r="D74" s="1"/>
      <c r="E74" s="1"/>
      <c r="F74" s="1"/>
    </row>
    <row r="75" spans="1:6" x14ac:dyDescent="0.25">
      <c r="A75" s="1"/>
      <c r="B75" s="1"/>
      <c r="C75" s="1"/>
      <c r="D75" s="1"/>
      <c r="E75" s="1"/>
      <c r="F75" s="1"/>
    </row>
    <row r="76" spans="1:6" x14ac:dyDescent="0.25">
      <c r="A76" s="1"/>
      <c r="B76" s="1"/>
      <c r="C76" s="1"/>
      <c r="D76" s="1"/>
      <c r="E76" s="1"/>
      <c r="F76" s="1"/>
    </row>
    <row r="77" spans="1:6" x14ac:dyDescent="0.25">
      <c r="A77" s="1"/>
      <c r="B77" s="1"/>
      <c r="C77" s="1"/>
      <c r="D77" s="1"/>
      <c r="E77" s="1"/>
      <c r="F77" s="1"/>
    </row>
    <row r="78" spans="1:6" x14ac:dyDescent="0.25">
      <c r="A78" s="1"/>
      <c r="B78" s="1"/>
      <c r="C78" s="1"/>
      <c r="D78" s="1"/>
      <c r="E78" s="1"/>
      <c r="F78" s="1"/>
    </row>
    <row r="79" spans="1:6" x14ac:dyDescent="0.25">
      <c r="A79" s="1"/>
      <c r="B79" s="1"/>
      <c r="C79" s="1"/>
      <c r="D79" s="1"/>
      <c r="E79" s="1"/>
      <c r="F79" s="1"/>
    </row>
    <row r="80" spans="1:6" x14ac:dyDescent="0.25">
      <c r="A80" s="1"/>
      <c r="B80" s="1"/>
      <c r="C80" s="1"/>
      <c r="D80" s="1"/>
      <c r="E80" s="1"/>
      <c r="F80" s="1"/>
    </row>
    <row r="81" spans="1:6" x14ac:dyDescent="0.25">
      <c r="A81" s="1"/>
      <c r="B81" s="1"/>
      <c r="C81" s="1"/>
      <c r="D81" s="1"/>
      <c r="E81" s="1"/>
      <c r="F81" s="1"/>
    </row>
    <row r="82" spans="1:6" x14ac:dyDescent="0.25">
      <c r="A82" s="1"/>
      <c r="B82" s="1"/>
      <c r="C82" s="1"/>
      <c r="D82" s="1"/>
      <c r="E82" s="1"/>
      <c r="F82" s="1"/>
    </row>
    <row r="83" spans="1:6" x14ac:dyDescent="0.25">
      <c r="A83" s="1"/>
      <c r="B83" s="1"/>
      <c r="C83" s="1"/>
      <c r="D83" s="1"/>
      <c r="E83" s="1"/>
      <c r="F83" s="1"/>
    </row>
    <row r="84" spans="1:6" x14ac:dyDescent="0.25">
      <c r="A84" s="1"/>
      <c r="B84" s="1"/>
      <c r="C84" s="1"/>
      <c r="D84" s="1"/>
      <c r="E84" s="1"/>
      <c r="F84" s="1"/>
    </row>
    <row r="85" spans="1:6" x14ac:dyDescent="0.25">
      <c r="A85" s="1"/>
      <c r="B85" s="1"/>
      <c r="C85" s="1"/>
      <c r="D85" s="1"/>
      <c r="E85" s="1"/>
      <c r="F85" s="1"/>
    </row>
    <row r="86" spans="1:6" x14ac:dyDescent="0.25">
      <c r="A86" s="1"/>
      <c r="B86" s="1"/>
      <c r="C86" s="1"/>
      <c r="D86" s="1"/>
      <c r="E86" s="1"/>
      <c r="F86" s="1"/>
    </row>
    <row r="87" spans="1:6" x14ac:dyDescent="0.25">
      <c r="A87" s="1"/>
      <c r="B87" s="1"/>
      <c r="C87" s="1"/>
      <c r="D87" s="1"/>
      <c r="E87" s="1"/>
      <c r="F87" s="1"/>
    </row>
    <row r="88" spans="1:6" x14ac:dyDescent="0.25">
      <c r="A88" s="1"/>
      <c r="B88" s="1"/>
      <c r="C88" s="1"/>
      <c r="D88" s="1"/>
      <c r="E88" s="1"/>
      <c r="F88" s="1"/>
    </row>
    <row r="89" spans="1:6" x14ac:dyDescent="0.25">
      <c r="A89" s="1"/>
      <c r="B89" s="1"/>
      <c r="C89" s="1"/>
      <c r="D89" s="1"/>
      <c r="E89" s="1"/>
      <c r="F89" s="1"/>
    </row>
    <row r="90" spans="1:6" x14ac:dyDescent="0.25">
      <c r="A90" s="1"/>
      <c r="B90" s="1"/>
      <c r="C90" s="1"/>
      <c r="D90" s="1"/>
      <c r="E90" s="1"/>
      <c r="F90" s="1"/>
    </row>
    <row r="91" spans="1:6" x14ac:dyDescent="0.25">
      <c r="A91" s="1"/>
      <c r="B91" s="1"/>
      <c r="C91" s="1"/>
      <c r="D91" s="1"/>
      <c r="E91" s="1"/>
      <c r="F91" s="1"/>
    </row>
    <row r="92" spans="1:6" x14ac:dyDescent="0.25">
      <c r="A92" s="1"/>
      <c r="B92" s="1"/>
      <c r="C92" s="1"/>
      <c r="D92" s="1"/>
      <c r="E92" s="1"/>
      <c r="F92" s="1"/>
    </row>
    <row r="93" spans="1:6" x14ac:dyDescent="0.25">
      <c r="A93" s="1"/>
      <c r="B93" s="1"/>
      <c r="C93" s="1"/>
      <c r="D93" s="1"/>
      <c r="E93" s="1"/>
      <c r="F93" s="1"/>
    </row>
    <row r="94" spans="1:6" x14ac:dyDescent="0.25">
      <c r="A94" s="1"/>
      <c r="B94" s="1"/>
      <c r="C94" s="1"/>
      <c r="D94" s="1"/>
      <c r="E94" s="1"/>
      <c r="F94" s="1"/>
    </row>
    <row r="95" spans="1:6" x14ac:dyDescent="0.25">
      <c r="A95" s="1"/>
      <c r="B95" s="1"/>
      <c r="C95" s="1"/>
      <c r="D95" s="1"/>
      <c r="E95" s="1"/>
      <c r="F95" s="1"/>
    </row>
    <row r="96" spans="1:6" x14ac:dyDescent="0.25">
      <c r="A96" s="1"/>
      <c r="B96" s="1"/>
      <c r="C96" s="1"/>
      <c r="D96" s="1"/>
      <c r="E96" s="1"/>
      <c r="F96" s="1"/>
    </row>
    <row r="97" spans="1:6" x14ac:dyDescent="0.25">
      <c r="A97" s="1"/>
      <c r="B97" s="1"/>
      <c r="C97" s="1"/>
      <c r="D97" s="1"/>
      <c r="E97" s="1"/>
      <c r="F97" s="1"/>
    </row>
    <row r="98" spans="1:6" x14ac:dyDescent="0.25">
      <c r="A98" s="1"/>
      <c r="B98" s="1"/>
      <c r="C98" s="1"/>
      <c r="D98" s="1"/>
      <c r="E98" s="1"/>
      <c r="F98" s="1"/>
    </row>
    <row r="99" spans="1:6" x14ac:dyDescent="0.25">
      <c r="A99" s="1"/>
      <c r="B99" s="1"/>
      <c r="C99" s="1"/>
      <c r="D99" s="1"/>
      <c r="E99" s="1"/>
      <c r="F99" s="1"/>
    </row>
    <row r="100" spans="1:6" x14ac:dyDescent="0.25">
      <c r="A100" s="1"/>
      <c r="B100" s="1"/>
      <c r="C100" s="1"/>
      <c r="D100" s="1"/>
      <c r="E100" s="1"/>
      <c r="F100" s="1"/>
    </row>
    <row r="101" spans="1:6" x14ac:dyDescent="0.25">
      <c r="A101" s="1"/>
      <c r="B101" s="1"/>
      <c r="C101" s="1"/>
      <c r="D101" s="1"/>
      <c r="E101" s="1"/>
      <c r="F101" s="1"/>
    </row>
    <row r="102" spans="1:6" x14ac:dyDescent="0.25">
      <c r="A102" s="1"/>
      <c r="B102" s="1"/>
      <c r="C102" s="1"/>
      <c r="D102" s="1"/>
      <c r="E102" s="1"/>
      <c r="F102" s="1"/>
    </row>
    <row r="103" spans="1:6" x14ac:dyDescent="0.25">
      <c r="A103" s="1"/>
      <c r="B103" s="1"/>
      <c r="C103" s="1"/>
      <c r="D103" s="1"/>
      <c r="E103" s="1"/>
      <c r="F103" s="1"/>
    </row>
    <row r="104" spans="1:6" x14ac:dyDescent="0.25">
      <c r="A104" s="1"/>
      <c r="B104" s="1"/>
      <c r="C104" s="1"/>
      <c r="D104" s="1"/>
      <c r="E104" s="1"/>
      <c r="F104" s="1"/>
    </row>
    <row r="105" spans="1:6" x14ac:dyDescent="0.25">
      <c r="A105" s="1"/>
      <c r="B105" s="1"/>
      <c r="C105" s="1"/>
      <c r="D105" s="1"/>
      <c r="E105" s="1"/>
      <c r="F105" s="1"/>
    </row>
    <row r="106" spans="1:6" x14ac:dyDescent="0.25">
      <c r="A106" s="1"/>
      <c r="B106" s="1"/>
      <c r="C106" s="1"/>
      <c r="D106" s="1"/>
      <c r="E106" s="1"/>
      <c r="F106" s="1"/>
    </row>
    <row r="107" spans="1:6" x14ac:dyDescent="0.25">
      <c r="A107" s="1"/>
      <c r="B107" s="1"/>
      <c r="C107" s="1"/>
      <c r="D107" s="1"/>
      <c r="E107" s="1"/>
      <c r="F107" s="1"/>
    </row>
    <row r="108" spans="1:6" x14ac:dyDescent="0.25">
      <c r="A108" s="1"/>
      <c r="B108" s="1"/>
      <c r="C108" s="1"/>
      <c r="D108" s="1"/>
      <c r="E108" s="1"/>
      <c r="F108" s="1"/>
    </row>
    <row r="109" spans="1:6" x14ac:dyDescent="0.25">
      <c r="A109" s="1"/>
      <c r="B109" s="1"/>
      <c r="C109" s="1"/>
      <c r="D109" s="1"/>
      <c r="E109" s="1"/>
      <c r="F109" s="1"/>
    </row>
    <row r="110" spans="1:6" x14ac:dyDescent="0.25">
      <c r="A110" s="1"/>
      <c r="B110" s="1"/>
      <c r="C110" s="1"/>
      <c r="D110" s="1"/>
      <c r="E110" s="1"/>
      <c r="F110" s="1"/>
    </row>
    <row r="111" spans="1:6" x14ac:dyDescent="0.25">
      <c r="A111" s="1"/>
      <c r="B111" s="1"/>
      <c r="C111" s="1"/>
      <c r="D111" s="1"/>
      <c r="E111" s="1"/>
      <c r="F111" s="1"/>
    </row>
    <row r="112" spans="1:6" x14ac:dyDescent="0.25">
      <c r="A112" s="1"/>
      <c r="B112" s="1"/>
      <c r="C112" s="1"/>
      <c r="D112" s="1"/>
      <c r="E112" s="1"/>
      <c r="F112" s="1"/>
    </row>
    <row r="113" spans="1:6" x14ac:dyDescent="0.25">
      <c r="A113" s="1"/>
      <c r="B113" s="1"/>
      <c r="C113" s="1"/>
      <c r="D113" s="1"/>
      <c r="E113" s="1"/>
      <c r="F113" s="1"/>
    </row>
    <row r="114" spans="1:6" x14ac:dyDescent="0.25">
      <c r="A114" s="1"/>
      <c r="B114" s="1"/>
      <c r="C114" s="1"/>
      <c r="D114" s="1"/>
      <c r="E114" s="1"/>
      <c r="F114" s="1"/>
    </row>
    <row r="115" spans="1:6" x14ac:dyDescent="0.25">
      <c r="A115" s="1"/>
      <c r="B115" s="1"/>
      <c r="C115" s="1"/>
      <c r="D115" s="1"/>
      <c r="E115" s="1"/>
      <c r="F115" s="1"/>
    </row>
    <row r="116" spans="1:6" x14ac:dyDescent="0.25">
      <c r="A116" s="1"/>
      <c r="B116" s="1"/>
      <c r="C116" s="1"/>
      <c r="D116" s="1"/>
      <c r="E116" s="1"/>
      <c r="F116" s="1"/>
    </row>
    <row r="117" spans="1:6" x14ac:dyDescent="0.25">
      <c r="A117" s="1"/>
      <c r="B117" s="1"/>
      <c r="C117" s="1"/>
      <c r="D117" s="1"/>
      <c r="E117" s="1"/>
      <c r="F117" s="1"/>
    </row>
    <row r="118" spans="1:6" x14ac:dyDescent="0.25">
      <c r="A118" s="1"/>
      <c r="B118" s="1"/>
      <c r="C118" s="1"/>
      <c r="D118" s="1"/>
      <c r="E118" s="1"/>
      <c r="F118" s="1"/>
    </row>
    <row r="119" spans="1:6" x14ac:dyDescent="0.25">
      <c r="A119" s="1"/>
      <c r="B119" s="1"/>
      <c r="C119" s="1"/>
      <c r="D119" s="1"/>
      <c r="E119" s="1"/>
      <c r="F119" s="1"/>
    </row>
    <row r="120" spans="1:6" x14ac:dyDescent="0.25">
      <c r="A120" s="1"/>
      <c r="B120" s="1"/>
      <c r="C120" s="1"/>
      <c r="D120" s="1"/>
      <c r="E120" s="1"/>
      <c r="F120" s="1"/>
    </row>
    <row r="121" spans="1:6" x14ac:dyDescent="0.25">
      <c r="A121" s="1"/>
      <c r="B121" s="1"/>
      <c r="C121" s="1"/>
      <c r="D121" s="1"/>
      <c r="E121" s="1"/>
      <c r="F121" s="1"/>
    </row>
    <row r="122" spans="1:6" x14ac:dyDescent="0.25">
      <c r="A122" s="1"/>
      <c r="B122" s="1"/>
      <c r="C122" s="1"/>
      <c r="D122" s="1"/>
      <c r="E122" s="1"/>
      <c r="F122" s="1"/>
    </row>
    <row r="123" spans="1:6" x14ac:dyDescent="0.25">
      <c r="A123" s="1"/>
      <c r="B123" s="1"/>
      <c r="C123" s="1"/>
      <c r="D123" s="1"/>
      <c r="E123" s="1"/>
      <c r="F123" s="1"/>
    </row>
    <row r="124" spans="1:6" x14ac:dyDescent="0.25">
      <c r="A124" s="1"/>
      <c r="B124" s="1"/>
      <c r="C124" s="1"/>
      <c r="D124" s="1"/>
      <c r="E124" s="1"/>
      <c r="F124" s="1"/>
    </row>
    <row r="125" spans="1:6" x14ac:dyDescent="0.25">
      <c r="A125" s="1"/>
      <c r="B125" s="1"/>
      <c r="C125" s="1"/>
      <c r="D125" s="1"/>
      <c r="E125" s="1"/>
      <c r="F125" s="1"/>
    </row>
    <row r="126" spans="1:6" x14ac:dyDescent="0.25">
      <c r="A126" s="1"/>
      <c r="B126" s="1"/>
      <c r="C126" s="1"/>
      <c r="D126" s="1"/>
      <c r="E126" s="1"/>
      <c r="F126" s="1"/>
    </row>
    <row r="127" spans="1:6" x14ac:dyDescent="0.25">
      <c r="A127" s="1"/>
      <c r="B127" s="1"/>
      <c r="C127" s="1"/>
      <c r="D127" s="1"/>
      <c r="E127" s="1"/>
      <c r="F127" s="1"/>
    </row>
    <row r="128" spans="1:6" x14ac:dyDescent="0.25">
      <c r="A128" s="1"/>
      <c r="B128" s="1"/>
      <c r="C128" s="1"/>
      <c r="D128" s="1"/>
      <c r="E128" s="1"/>
      <c r="F128" s="1"/>
    </row>
    <row r="129" spans="1:6" x14ac:dyDescent="0.25">
      <c r="A129" s="1"/>
      <c r="B129" s="1"/>
      <c r="C129" s="1"/>
      <c r="D129" s="1"/>
      <c r="E129" s="1"/>
      <c r="F129" s="1"/>
    </row>
    <row r="130" spans="1:6" x14ac:dyDescent="0.25">
      <c r="A130" s="1"/>
      <c r="B130" s="1"/>
      <c r="C130" s="1"/>
      <c r="D130" s="1"/>
      <c r="E130" s="1"/>
      <c r="F130" s="1"/>
    </row>
    <row r="131" spans="1:6" x14ac:dyDescent="0.25">
      <c r="A131" s="1"/>
      <c r="B131" s="1"/>
      <c r="C131" s="1"/>
      <c r="D131" s="1"/>
      <c r="E131" s="1"/>
      <c r="F131" s="1"/>
    </row>
    <row r="132" spans="1:6" x14ac:dyDescent="0.25">
      <c r="A132" s="1"/>
      <c r="B132" s="1"/>
      <c r="C132" s="1"/>
      <c r="D132" s="1"/>
      <c r="E132" s="1"/>
      <c r="F132" s="1"/>
    </row>
    <row r="133" spans="1:6" x14ac:dyDescent="0.25">
      <c r="A133" s="1"/>
      <c r="B133" s="1"/>
      <c r="C133" s="1"/>
      <c r="D133" s="1"/>
      <c r="E133" s="1"/>
      <c r="F133" s="1"/>
    </row>
    <row r="134" spans="1:6" x14ac:dyDescent="0.25">
      <c r="A134" s="1"/>
      <c r="B134" s="1"/>
      <c r="C134" s="1"/>
      <c r="D134" s="1"/>
      <c r="E134" s="1"/>
      <c r="F134" s="1"/>
    </row>
    <row r="135" spans="1:6" x14ac:dyDescent="0.25">
      <c r="A135" s="1"/>
      <c r="B135" s="1"/>
      <c r="C135" s="1"/>
      <c r="D135" s="1"/>
      <c r="E135" s="1"/>
      <c r="F135" s="1"/>
    </row>
    <row r="136" spans="1:6" x14ac:dyDescent="0.25">
      <c r="A136" s="1"/>
      <c r="B136" s="1"/>
      <c r="C136" s="1"/>
      <c r="D136" s="1"/>
      <c r="E136" s="1"/>
      <c r="F136" s="1"/>
    </row>
    <row r="137" spans="1:6" x14ac:dyDescent="0.25">
      <c r="A137" s="1"/>
      <c r="B137" s="1"/>
      <c r="C137" s="1"/>
      <c r="D137" s="1"/>
      <c r="E137" s="1"/>
      <c r="F137" s="1"/>
    </row>
    <row r="138" spans="1:6" x14ac:dyDescent="0.25">
      <c r="A138" s="1"/>
      <c r="B138" s="1"/>
      <c r="C138" s="1"/>
      <c r="D138" s="1"/>
      <c r="E138" s="1"/>
      <c r="F138" s="1"/>
    </row>
    <row r="139" spans="1:6" x14ac:dyDescent="0.25">
      <c r="A139" s="1"/>
      <c r="B139" s="1"/>
      <c r="C139" s="1"/>
      <c r="D139" s="1"/>
      <c r="E139" s="1"/>
      <c r="F139" s="1"/>
    </row>
    <row r="140" spans="1:6" x14ac:dyDescent="0.25">
      <c r="A140" s="1"/>
      <c r="B140" s="1"/>
      <c r="C140" s="1"/>
      <c r="D140" s="1"/>
      <c r="E140" s="1"/>
      <c r="F140" s="1"/>
    </row>
    <row r="141" spans="1:6" x14ac:dyDescent="0.25">
      <c r="A141" s="1"/>
      <c r="B141" s="1"/>
      <c r="C141" s="1"/>
      <c r="D141" s="1"/>
      <c r="E141" s="1"/>
      <c r="F141" s="1"/>
    </row>
    <row r="142" spans="1:6" x14ac:dyDescent="0.25">
      <c r="A142" s="1"/>
      <c r="B142" s="1"/>
      <c r="C142" s="1"/>
      <c r="D142" s="1"/>
      <c r="E142" s="1"/>
      <c r="F142" s="1"/>
    </row>
    <row r="143" spans="1:6" x14ac:dyDescent="0.25">
      <c r="A143" s="1"/>
      <c r="B143" s="1"/>
      <c r="C143" s="1"/>
      <c r="D143" s="1"/>
      <c r="E143" s="1"/>
      <c r="F143" s="1"/>
    </row>
    <row r="144" spans="1:6" x14ac:dyDescent="0.25">
      <c r="A144" s="1"/>
      <c r="B144" s="1"/>
      <c r="C144" s="1"/>
      <c r="D144" s="1"/>
      <c r="E144" s="1"/>
      <c r="F144" s="1"/>
    </row>
    <row r="145" spans="1:6" x14ac:dyDescent="0.25">
      <c r="A145" s="1"/>
      <c r="B145" s="1"/>
      <c r="C145" s="1"/>
      <c r="D145" s="1"/>
      <c r="E145" s="1"/>
      <c r="F145" s="1"/>
    </row>
    <row r="146" spans="1:6" x14ac:dyDescent="0.25">
      <c r="A146" s="1"/>
      <c r="B146" s="1"/>
      <c r="C146" s="1"/>
      <c r="D146" s="1"/>
      <c r="E146" s="1"/>
      <c r="F146" s="1"/>
    </row>
    <row r="147" spans="1:6" x14ac:dyDescent="0.25">
      <c r="A147" s="1"/>
      <c r="B147" s="1"/>
      <c r="C147" s="1"/>
      <c r="D147" s="1"/>
      <c r="E147" s="1"/>
      <c r="F147" s="1"/>
    </row>
    <row r="148" spans="1:6" x14ac:dyDescent="0.25">
      <c r="A148" s="1"/>
      <c r="B148" s="1"/>
      <c r="C148" s="1"/>
      <c r="D148" s="1"/>
      <c r="E148" s="1"/>
      <c r="F148" s="1"/>
    </row>
    <row r="149" spans="1:6" x14ac:dyDescent="0.25">
      <c r="A149" s="1"/>
      <c r="B149" s="1"/>
      <c r="C149" s="1"/>
      <c r="D149" s="1"/>
      <c r="E149" s="1"/>
      <c r="F149" s="1"/>
    </row>
    <row r="150" spans="1:6" x14ac:dyDescent="0.25">
      <c r="A150" s="1"/>
      <c r="B150" s="1"/>
      <c r="C150" s="1"/>
      <c r="D150" s="1"/>
      <c r="E150" s="1"/>
      <c r="F150" s="1"/>
    </row>
    <row r="151" spans="1:6" x14ac:dyDescent="0.25">
      <c r="A151" s="1"/>
      <c r="B151" s="1"/>
      <c r="C151" s="1"/>
      <c r="D151" s="1"/>
      <c r="E151" s="1"/>
      <c r="F151" s="1"/>
    </row>
    <row r="152" spans="1:6" x14ac:dyDescent="0.25">
      <c r="A152" s="1"/>
      <c r="B152" s="1"/>
      <c r="C152" s="1"/>
      <c r="D152" s="1"/>
      <c r="E152" s="1"/>
      <c r="F152" s="1"/>
    </row>
    <row r="153" spans="1:6" x14ac:dyDescent="0.25">
      <c r="A153" s="1"/>
      <c r="B153" s="1"/>
      <c r="C153" s="1"/>
      <c r="D153" s="1"/>
      <c r="E153" s="1"/>
      <c r="F153" s="1"/>
    </row>
    <row r="154" spans="1:6" x14ac:dyDescent="0.25">
      <c r="A154" s="1"/>
      <c r="B154" s="1"/>
      <c r="C154" s="1"/>
      <c r="D154" s="1"/>
      <c r="E154" s="1"/>
      <c r="F154" s="1"/>
    </row>
    <row r="155" spans="1:6" x14ac:dyDescent="0.25">
      <c r="A155" s="1"/>
      <c r="B155" s="1"/>
      <c r="C155" s="1"/>
      <c r="D155" s="1"/>
      <c r="E155" s="1"/>
      <c r="F155" s="1"/>
    </row>
    <row r="156" spans="1:6" x14ac:dyDescent="0.25">
      <c r="A156" s="1"/>
      <c r="B156" s="1"/>
      <c r="C156" s="1"/>
      <c r="D156" s="1"/>
      <c r="E156" s="1"/>
      <c r="F156" s="1"/>
    </row>
    <row r="157" spans="1:6" x14ac:dyDescent="0.25">
      <c r="A157" s="1"/>
      <c r="B157" s="1"/>
      <c r="C157" s="1"/>
      <c r="D157" s="1"/>
      <c r="E157" s="1"/>
      <c r="F157" s="1"/>
    </row>
    <row r="158" spans="1:6" x14ac:dyDescent="0.25">
      <c r="A158" s="1"/>
      <c r="B158" s="1"/>
      <c r="C158" s="1"/>
      <c r="D158" s="1"/>
      <c r="E158" s="1"/>
      <c r="F158" s="1"/>
    </row>
    <row r="159" spans="1:6" x14ac:dyDescent="0.25">
      <c r="A159" s="1"/>
      <c r="B159" s="1"/>
      <c r="C159" s="1"/>
      <c r="D159" s="1"/>
      <c r="E159" s="1"/>
      <c r="F159" s="1"/>
    </row>
    <row r="160" spans="1:6" x14ac:dyDescent="0.25">
      <c r="A160" s="1"/>
      <c r="B160" s="1"/>
      <c r="C160" s="1"/>
      <c r="D160" s="1"/>
      <c r="E160" s="1"/>
      <c r="F160" s="1"/>
    </row>
    <row r="161" spans="1:6" x14ac:dyDescent="0.25">
      <c r="A161" s="1"/>
      <c r="B161" s="1"/>
      <c r="C161" s="1"/>
      <c r="D161" s="1"/>
      <c r="E161" s="1"/>
      <c r="F161" s="1"/>
    </row>
    <row r="162" spans="1:6" x14ac:dyDescent="0.25">
      <c r="A162" s="1"/>
      <c r="B162" s="1"/>
      <c r="C162" s="1"/>
      <c r="D162" s="1"/>
      <c r="E162" s="1"/>
      <c r="F162" s="1"/>
    </row>
    <row r="163" spans="1:6" x14ac:dyDescent="0.25">
      <c r="A163" s="1"/>
      <c r="B163" s="1"/>
      <c r="C163" s="1"/>
      <c r="D163" s="1"/>
      <c r="E163" s="1"/>
      <c r="F163" s="1"/>
    </row>
    <row r="164" spans="1:6" x14ac:dyDescent="0.25">
      <c r="A164" s="1"/>
      <c r="B164" s="1"/>
      <c r="C164" s="1"/>
      <c r="D164" s="1"/>
      <c r="E164" s="1"/>
      <c r="F164" s="1"/>
    </row>
    <row r="165" spans="1:6" x14ac:dyDescent="0.25">
      <c r="A165" s="1"/>
      <c r="B165" s="1"/>
      <c r="C165" s="1"/>
      <c r="D165" s="1"/>
      <c r="E165" s="1"/>
      <c r="F165" s="1"/>
    </row>
    <row r="166" spans="1:6" x14ac:dyDescent="0.25">
      <c r="A166" s="1"/>
      <c r="B166" s="1"/>
      <c r="C166" s="1"/>
      <c r="D166" s="1"/>
      <c r="E166" s="1"/>
      <c r="F166" s="1"/>
    </row>
    <row r="167" spans="1:6" x14ac:dyDescent="0.25">
      <c r="A167" s="1"/>
      <c r="B167" s="1"/>
      <c r="C167" s="1"/>
      <c r="D167" s="1"/>
      <c r="E167" s="1"/>
      <c r="F167" s="1"/>
    </row>
    <row r="168" spans="1:6" x14ac:dyDescent="0.25">
      <c r="A168" s="1"/>
      <c r="B168" s="1"/>
      <c r="C168" s="1"/>
      <c r="D168" s="1"/>
      <c r="E168" s="1"/>
      <c r="F168" s="1"/>
    </row>
    <row r="169" spans="1:6" x14ac:dyDescent="0.25">
      <c r="A169" s="1"/>
      <c r="B169" s="1"/>
      <c r="C169" s="1"/>
      <c r="D169" s="1"/>
      <c r="E169" s="1"/>
      <c r="F169" s="1"/>
    </row>
    <row r="170" spans="1:6" x14ac:dyDescent="0.25">
      <c r="A170" s="1"/>
      <c r="B170" s="1"/>
      <c r="C170" s="1"/>
      <c r="D170" s="1"/>
      <c r="E170" s="1"/>
      <c r="F170" s="1"/>
    </row>
    <row r="171" spans="1:6" x14ac:dyDescent="0.25">
      <c r="A171" s="1"/>
      <c r="B171" s="1"/>
      <c r="C171" s="1"/>
      <c r="D171" s="1"/>
      <c r="E171" s="1"/>
      <c r="F171" s="1"/>
    </row>
    <row r="172" spans="1:6" x14ac:dyDescent="0.25">
      <c r="A172" s="1"/>
      <c r="B172" s="1"/>
      <c r="C172" s="1"/>
      <c r="D172" s="1"/>
      <c r="E172" s="1"/>
      <c r="F172" s="1"/>
    </row>
    <row r="173" spans="1:6" x14ac:dyDescent="0.25">
      <c r="A173" s="1"/>
      <c r="B173" s="1"/>
      <c r="C173" s="1"/>
      <c r="D173" s="1"/>
      <c r="E173" s="1"/>
      <c r="F173" s="1"/>
    </row>
    <row r="174" spans="1:6" x14ac:dyDescent="0.25">
      <c r="A174" s="1"/>
      <c r="B174" s="1"/>
      <c r="C174" s="1"/>
      <c r="D174" s="1"/>
      <c r="E174" s="1"/>
      <c r="F174" s="1"/>
    </row>
    <row r="175" spans="1:6" x14ac:dyDescent="0.25">
      <c r="A175" s="1"/>
      <c r="B175" s="1"/>
      <c r="C175" s="1"/>
      <c r="D175" s="1"/>
      <c r="E175" s="1"/>
      <c r="F175" s="1"/>
    </row>
    <row r="176" spans="1:6" x14ac:dyDescent="0.25">
      <c r="A176" s="1"/>
      <c r="B176" s="1"/>
      <c r="C176" s="1"/>
      <c r="D176" s="1"/>
      <c r="E176" s="1"/>
      <c r="F176" s="1"/>
    </row>
    <row r="177" spans="1:6" x14ac:dyDescent="0.25">
      <c r="A177" s="1"/>
      <c r="B177" s="1"/>
      <c r="C177" s="1"/>
      <c r="D177" s="1"/>
      <c r="E177" s="1"/>
      <c r="F177" s="1"/>
    </row>
    <row r="178" spans="1:6" x14ac:dyDescent="0.25">
      <c r="A178" s="1"/>
      <c r="B178" s="1"/>
      <c r="C178" s="1"/>
      <c r="D178" s="1"/>
      <c r="E178" s="1"/>
      <c r="F178" s="1"/>
    </row>
    <row r="179" spans="1:6" x14ac:dyDescent="0.25">
      <c r="A179" s="1"/>
      <c r="B179" s="1"/>
      <c r="C179" s="1"/>
      <c r="D179" s="1"/>
      <c r="E179" s="1"/>
      <c r="F179" s="1"/>
    </row>
    <row r="180" spans="1:6" x14ac:dyDescent="0.25">
      <c r="A180" s="1"/>
      <c r="B180" s="1"/>
      <c r="C180" s="1"/>
      <c r="D180" s="1"/>
      <c r="E180" s="1"/>
      <c r="F180" s="1"/>
    </row>
    <row r="181" spans="1:6" x14ac:dyDescent="0.25">
      <c r="A181" s="1"/>
      <c r="B181" s="1"/>
      <c r="C181" s="1"/>
      <c r="D181" s="1"/>
      <c r="E181" s="1"/>
      <c r="F181" s="1"/>
    </row>
    <row r="182" spans="1:6" x14ac:dyDescent="0.25">
      <c r="A182" s="1"/>
      <c r="B182" s="1"/>
      <c r="C182" s="1"/>
      <c r="D182" s="1"/>
      <c r="E182" s="1"/>
      <c r="F182" s="1"/>
    </row>
    <row r="183" spans="1:6" x14ac:dyDescent="0.25">
      <c r="A183" s="1"/>
      <c r="B183" s="1"/>
      <c r="C183" s="1"/>
      <c r="D183" s="1"/>
      <c r="E183" s="1"/>
      <c r="F183" s="1"/>
    </row>
    <row r="184" spans="1:6" x14ac:dyDescent="0.25">
      <c r="A184" s="1"/>
      <c r="B184" s="1"/>
      <c r="C184" s="1"/>
      <c r="D184" s="1"/>
      <c r="E184" s="1"/>
      <c r="F184" s="1"/>
    </row>
    <row r="185" spans="1:6" x14ac:dyDescent="0.25">
      <c r="A185" s="1"/>
      <c r="B185" s="1"/>
      <c r="C185" s="1"/>
      <c r="D185" s="1"/>
      <c r="E185" s="1"/>
      <c r="F185" s="1"/>
    </row>
    <row r="186" spans="1:6" x14ac:dyDescent="0.25">
      <c r="A186" s="1"/>
      <c r="B186" s="1"/>
      <c r="C186" s="1"/>
      <c r="D186" s="1"/>
      <c r="E186" s="1"/>
      <c r="F186" s="1"/>
    </row>
    <row r="187" spans="1:6" x14ac:dyDescent="0.25">
      <c r="A187" s="1"/>
      <c r="B187" s="1"/>
      <c r="C187" s="1"/>
      <c r="D187" s="1"/>
      <c r="E187" s="1"/>
      <c r="F187" s="1"/>
    </row>
    <row r="188" spans="1:6" x14ac:dyDescent="0.25">
      <c r="A188" s="1"/>
      <c r="B188" s="1"/>
      <c r="C188" s="1"/>
      <c r="D188" s="1"/>
      <c r="E188" s="1"/>
      <c r="F188" s="1"/>
    </row>
    <row r="189" spans="1:6" x14ac:dyDescent="0.25">
      <c r="A189" s="1"/>
      <c r="B189" s="1"/>
      <c r="C189" s="1"/>
      <c r="D189" s="1"/>
      <c r="E189" s="1"/>
      <c r="F189" s="1"/>
    </row>
    <row r="190" spans="1:6" x14ac:dyDescent="0.25">
      <c r="A190" s="1"/>
      <c r="B190" s="1"/>
      <c r="C190" s="1"/>
      <c r="D190" s="1"/>
      <c r="E190" s="1"/>
      <c r="F190" s="1"/>
    </row>
    <row r="191" spans="1:6" x14ac:dyDescent="0.25">
      <c r="A191" s="1"/>
      <c r="B191" s="1"/>
      <c r="C191" s="1"/>
      <c r="D191" s="1"/>
      <c r="E191" s="1"/>
      <c r="F191" s="1"/>
    </row>
    <row r="192" spans="1:6" x14ac:dyDescent="0.25">
      <c r="A192" s="1"/>
      <c r="B192" s="1"/>
      <c r="C192" s="1"/>
      <c r="D192" s="1"/>
      <c r="E192" s="1"/>
      <c r="F192" s="1"/>
    </row>
    <row r="193" spans="1:6" x14ac:dyDescent="0.25">
      <c r="A193" s="1"/>
      <c r="B193" s="1"/>
      <c r="C193" s="1"/>
      <c r="D193" s="1"/>
      <c r="E193" s="1"/>
      <c r="F193" s="1"/>
    </row>
    <row r="194" spans="1:6" x14ac:dyDescent="0.25">
      <c r="A194" s="1"/>
      <c r="B194" s="1"/>
      <c r="C194" s="1"/>
      <c r="D194" s="1"/>
      <c r="E194" s="1"/>
      <c r="F194" s="1"/>
    </row>
    <row r="195" spans="1:6" x14ac:dyDescent="0.25">
      <c r="A195" s="1"/>
      <c r="B195" s="1"/>
      <c r="C195" s="1"/>
      <c r="D195" s="1"/>
      <c r="E195" s="1"/>
      <c r="F195" s="1"/>
    </row>
    <row r="196" spans="1:6" x14ac:dyDescent="0.25">
      <c r="A196" s="1"/>
      <c r="B196" s="1"/>
      <c r="C196" s="1"/>
      <c r="D196" s="1"/>
      <c r="E196" s="1"/>
      <c r="F196" s="1"/>
    </row>
    <row r="197" spans="1:6" x14ac:dyDescent="0.25">
      <c r="A197" s="1"/>
      <c r="B197" s="1"/>
      <c r="C197" s="1"/>
      <c r="D197" s="1"/>
      <c r="E197" s="1"/>
      <c r="F197" s="1"/>
    </row>
    <row r="198" spans="1:6" x14ac:dyDescent="0.25">
      <c r="A198" s="1"/>
      <c r="B198" s="1"/>
      <c r="C198" s="1"/>
      <c r="D198" s="1"/>
      <c r="E198" s="1"/>
      <c r="F198" s="1"/>
    </row>
    <row r="199" spans="1:6" x14ac:dyDescent="0.25">
      <c r="A199" s="1"/>
      <c r="B199" s="1"/>
      <c r="C199" s="1"/>
      <c r="D199" s="1"/>
      <c r="E199" s="1"/>
      <c r="F199" s="1"/>
    </row>
    <row r="200" spans="1:6" x14ac:dyDescent="0.25">
      <c r="A200" s="1"/>
      <c r="B200" s="1"/>
      <c r="C200" s="1"/>
      <c r="D200" s="1"/>
      <c r="E200" s="1"/>
      <c r="F200" s="1"/>
    </row>
    <row r="201" spans="1:6" x14ac:dyDescent="0.25">
      <c r="A201" s="1"/>
      <c r="B201" s="1"/>
      <c r="C201" s="1"/>
      <c r="D201" s="1"/>
      <c r="E201" s="1"/>
      <c r="F201" s="1"/>
    </row>
    <row r="202" spans="1:6" x14ac:dyDescent="0.25">
      <c r="A202" s="1"/>
      <c r="B202" s="1"/>
      <c r="C202" s="1"/>
      <c r="D202" s="1"/>
      <c r="E202" s="1"/>
      <c r="F202" s="1"/>
    </row>
    <row r="203" spans="1:6" x14ac:dyDescent="0.25">
      <c r="A203" s="1"/>
      <c r="B203" s="1"/>
      <c r="C203" s="1"/>
      <c r="D203" s="1"/>
      <c r="E203" s="1"/>
      <c r="F203" s="1"/>
    </row>
    <row r="204" spans="1:6" x14ac:dyDescent="0.25">
      <c r="A204" s="1"/>
      <c r="B204" s="1"/>
      <c r="C204" s="1"/>
      <c r="D204" s="1"/>
      <c r="E204" s="1"/>
      <c r="F204" s="1"/>
    </row>
    <row r="205" spans="1:6" x14ac:dyDescent="0.25">
      <c r="A205" s="1"/>
      <c r="B205" s="1"/>
      <c r="C205" s="1"/>
      <c r="D205" s="1"/>
      <c r="E205" s="1"/>
      <c r="F205" s="1"/>
    </row>
    <row r="206" spans="1:6" x14ac:dyDescent="0.25">
      <c r="A206" s="1"/>
      <c r="B206" s="1"/>
      <c r="C206" s="1"/>
      <c r="D206" s="1"/>
      <c r="E206" s="1"/>
      <c r="F206" s="1"/>
    </row>
    <row r="207" spans="1:6" x14ac:dyDescent="0.25">
      <c r="A207" s="1"/>
      <c r="B207" s="1"/>
      <c r="C207" s="1"/>
      <c r="D207" s="1"/>
      <c r="E207" s="1"/>
      <c r="F207" s="1"/>
    </row>
    <row r="208" spans="1:6" x14ac:dyDescent="0.25">
      <c r="A208" s="1"/>
      <c r="B208" s="1"/>
      <c r="C208" s="1"/>
      <c r="D208" s="1"/>
      <c r="E208" s="1"/>
      <c r="F208" s="1"/>
    </row>
    <row r="209" spans="1:6" x14ac:dyDescent="0.25">
      <c r="A209" s="1"/>
      <c r="B209" s="1"/>
      <c r="C209" s="1"/>
      <c r="D209" s="1"/>
      <c r="E209" s="1"/>
      <c r="F209" s="1"/>
    </row>
    <row r="210" spans="1:6" x14ac:dyDescent="0.25">
      <c r="A210" s="1"/>
      <c r="B210" s="1"/>
      <c r="C210" s="1"/>
      <c r="D210" s="1"/>
      <c r="E210" s="1"/>
      <c r="F210" s="1"/>
    </row>
    <row r="211" spans="1:6" x14ac:dyDescent="0.25">
      <c r="A211" s="1"/>
      <c r="B211" s="1"/>
      <c r="C211" s="1"/>
      <c r="D211" s="1"/>
      <c r="E211" s="1"/>
      <c r="F211" s="1"/>
    </row>
    <row r="212" spans="1:6" x14ac:dyDescent="0.25">
      <c r="A212" s="1"/>
      <c r="B212" s="1"/>
      <c r="C212" s="1"/>
      <c r="D212" s="1"/>
      <c r="E212" s="1"/>
      <c r="F212" s="1"/>
    </row>
    <row r="213" spans="1:6" x14ac:dyDescent="0.25">
      <c r="A213" s="1"/>
      <c r="B213" s="1"/>
      <c r="C213" s="1"/>
      <c r="D213" s="1"/>
      <c r="E213" s="1"/>
      <c r="F213" s="1"/>
    </row>
    <row r="214" spans="1:6" x14ac:dyDescent="0.25">
      <c r="A214" s="1"/>
      <c r="B214" s="1"/>
      <c r="C214" s="1"/>
      <c r="D214" s="1"/>
      <c r="E214" s="1"/>
      <c r="F214" s="1"/>
    </row>
    <row r="215" spans="1:6" x14ac:dyDescent="0.25">
      <c r="A215" s="1"/>
      <c r="B215" s="1"/>
      <c r="C215" s="1"/>
      <c r="D215" s="1"/>
      <c r="E215" s="1"/>
      <c r="F215" s="1"/>
    </row>
    <row r="216" spans="1:6" x14ac:dyDescent="0.25">
      <c r="A216" s="1"/>
      <c r="B216" s="1"/>
      <c r="C216" s="1"/>
      <c r="D216" s="1"/>
      <c r="E216" s="1"/>
      <c r="F216" s="1"/>
    </row>
    <row r="217" spans="1:6" x14ac:dyDescent="0.25">
      <c r="A217" s="1"/>
      <c r="B217" s="1"/>
      <c r="C217" s="1"/>
      <c r="D217" s="1"/>
      <c r="E217" s="1"/>
      <c r="F217" s="1"/>
    </row>
    <row r="218" spans="1:6" x14ac:dyDescent="0.25">
      <c r="A218" s="1"/>
      <c r="B218" s="1"/>
      <c r="C218" s="1"/>
      <c r="D218" s="1"/>
      <c r="E218" s="1"/>
      <c r="F218" s="1"/>
    </row>
    <row r="219" spans="1:6" x14ac:dyDescent="0.25">
      <c r="A219" s="1"/>
      <c r="B219" s="1"/>
      <c r="C219" s="1"/>
      <c r="D219" s="1"/>
      <c r="E219" s="1"/>
      <c r="F219" s="1"/>
    </row>
    <row r="220" spans="1:6" x14ac:dyDescent="0.25">
      <c r="A220" s="1"/>
      <c r="B220" s="1"/>
      <c r="C220" s="1"/>
      <c r="D220" s="1"/>
      <c r="E220" s="1"/>
      <c r="F220" s="1"/>
    </row>
    <row r="221" spans="1:6" x14ac:dyDescent="0.25">
      <c r="A221" s="1"/>
      <c r="B221" s="1"/>
      <c r="C221" s="1"/>
      <c r="D221" s="1"/>
      <c r="E221" s="1"/>
      <c r="F221" s="1"/>
    </row>
    <row r="222" spans="1:6" x14ac:dyDescent="0.25">
      <c r="A222" s="1"/>
      <c r="B222" s="1"/>
      <c r="C222" s="1"/>
      <c r="D222" s="1"/>
      <c r="E222" s="1"/>
      <c r="F222" s="1"/>
    </row>
    <row r="223" spans="1:6" x14ac:dyDescent="0.25">
      <c r="A223" s="1"/>
      <c r="B223" s="1"/>
      <c r="C223" s="1"/>
      <c r="D223" s="1"/>
      <c r="E223" s="1"/>
      <c r="F223" s="1"/>
    </row>
    <row r="224" spans="1:6" x14ac:dyDescent="0.25">
      <c r="A224" s="1"/>
      <c r="B224" s="1"/>
      <c r="C224" s="1"/>
      <c r="D224" s="1"/>
      <c r="E224" s="1"/>
      <c r="F224" s="1"/>
    </row>
    <row r="225" spans="1:6" x14ac:dyDescent="0.25">
      <c r="A225" s="1"/>
      <c r="B225" s="1"/>
      <c r="C225" s="1"/>
      <c r="D225" s="1"/>
      <c r="E225" s="1"/>
      <c r="F225" s="1"/>
    </row>
    <row r="226" spans="1:6" x14ac:dyDescent="0.25">
      <c r="A226" s="1"/>
      <c r="B226" s="1"/>
      <c r="C226" s="1"/>
      <c r="D226" s="1"/>
      <c r="E226" s="1"/>
      <c r="F226" s="1"/>
    </row>
    <row r="227" spans="1:6" x14ac:dyDescent="0.25">
      <c r="A227" s="1"/>
      <c r="B227" s="1"/>
      <c r="C227" s="1"/>
      <c r="D227" s="1"/>
      <c r="E227" s="1"/>
      <c r="F227" s="1"/>
    </row>
    <row r="228" spans="1:6" x14ac:dyDescent="0.25">
      <c r="A228" s="1"/>
      <c r="B228" s="1"/>
      <c r="C228" s="1"/>
      <c r="D228" s="1"/>
      <c r="E228" s="1"/>
      <c r="F228" s="1"/>
    </row>
    <row r="229" spans="1:6" x14ac:dyDescent="0.25">
      <c r="A229" s="1"/>
      <c r="B229" s="1"/>
      <c r="C229" s="1"/>
      <c r="D229" s="1"/>
      <c r="E229" s="1"/>
      <c r="F229" s="1"/>
    </row>
    <row r="230" spans="1:6" x14ac:dyDescent="0.25">
      <c r="A230" s="1"/>
      <c r="B230" s="1"/>
      <c r="C230" s="1"/>
      <c r="D230" s="1"/>
      <c r="E230" s="1"/>
      <c r="F230" s="1"/>
    </row>
    <row r="231" spans="1:6" x14ac:dyDescent="0.25">
      <c r="A231" s="1"/>
      <c r="B231" s="1"/>
      <c r="C231" s="1"/>
      <c r="D231" s="1"/>
      <c r="E231" s="1"/>
      <c r="F231" s="1"/>
    </row>
    <row r="232" spans="1:6" x14ac:dyDescent="0.25">
      <c r="A232" s="1"/>
      <c r="B232" s="1"/>
      <c r="C232" s="1"/>
      <c r="D232" s="1"/>
      <c r="E232" s="1"/>
      <c r="F232" s="1"/>
    </row>
    <row r="233" spans="1:6" x14ac:dyDescent="0.25">
      <c r="A233" s="1"/>
      <c r="B233" s="1"/>
      <c r="C233" s="1"/>
      <c r="D233" s="1"/>
      <c r="E233" s="1"/>
      <c r="F233" s="1"/>
    </row>
    <row r="234" spans="1:6" x14ac:dyDescent="0.25">
      <c r="A234" s="1"/>
      <c r="B234" s="1"/>
      <c r="C234" s="1"/>
      <c r="D234" s="1"/>
      <c r="E234" s="1"/>
      <c r="F234" s="1"/>
    </row>
    <row r="235" spans="1:6" x14ac:dyDescent="0.25">
      <c r="A235" s="1"/>
      <c r="B235" s="1"/>
      <c r="C235" s="1"/>
      <c r="D235" s="1"/>
      <c r="E235" s="1"/>
      <c r="F235" s="1"/>
    </row>
    <row r="236" spans="1:6" x14ac:dyDescent="0.25">
      <c r="A236" s="1"/>
      <c r="B236" s="1"/>
      <c r="C236" s="1"/>
      <c r="D236" s="1"/>
      <c r="E236" s="1"/>
      <c r="F236" s="1"/>
    </row>
    <row r="237" spans="1:6" x14ac:dyDescent="0.25">
      <c r="A237" s="1"/>
      <c r="B237" s="1"/>
      <c r="C237" s="1"/>
      <c r="D237" s="1"/>
      <c r="E237" s="1"/>
      <c r="F237" s="1"/>
    </row>
    <row r="238" spans="1:6" x14ac:dyDescent="0.25">
      <c r="A238" s="1"/>
      <c r="B238" s="1"/>
      <c r="C238" s="1"/>
      <c r="D238" s="1"/>
      <c r="E238" s="1"/>
      <c r="F238" s="1"/>
    </row>
    <row r="239" spans="1:6" x14ac:dyDescent="0.25">
      <c r="A239" s="1"/>
      <c r="B239" s="1"/>
      <c r="C239" s="1"/>
      <c r="D239" s="1"/>
      <c r="E239" s="1"/>
      <c r="F239" s="1"/>
    </row>
    <row r="240" spans="1:6" x14ac:dyDescent="0.25">
      <c r="A240" s="1"/>
      <c r="B240" s="1"/>
      <c r="C240" s="1"/>
      <c r="D240" s="1"/>
      <c r="E240" s="1"/>
      <c r="F240" s="1"/>
    </row>
    <row r="241" spans="1:6" x14ac:dyDescent="0.25">
      <c r="A241" s="1"/>
      <c r="B241" s="1"/>
      <c r="C241" s="1"/>
      <c r="D241" s="1"/>
      <c r="E241" s="1"/>
      <c r="F241" s="1"/>
    </row>
    <row r="242" spans="1:6" x14ac:dyDescent="0.25">
      <c r="A242" s="1"/>
      <c r="B242" s="1"/>
      <c r="C242" s="1"/>
      <c r="D242" s="1"/>
      <c r="E242" s="1"/>
      <c r="F242" s="1"/>
    </row>
    <row r="243" spans="1:6" x14ac:dyDescent="0.25">
      <c r="A243" s="1"/>
      <c r="B243" s="1"/>
      <c r="C243" s="1"/>
      <c r="D243" s="1"/>
      <c r="E243" s="1"/>
      <c r="F243" s="1"/>
    </row>
    <row r="244" spans="1:6" x14ac:dyDescent="0.25">
      <c r="A244" s="1"/>
      <c r="B244" s="1"/>
      <c r="C244" s="1"/>
      <c r="D244" s="1"/>
      <c r="E244" s="1"/>
      <c r="F244" s="1"/>
    </row>
    <row r="245" spans="1:6" x14ac:dyDescent="0.25">
      <c r="A245" s="1"/>
      <c r="B245" s="1"/>
      <c r="C245" s="1"/>
      <c r="D245" s="1"/>
      <c r="E245" s="1"/>
      <c r="F245" s="1"/>
    </row>
    <row r="246" spans="1:6" x14ac:dyDescent="0.25">
      <c r="A246" s="1"/>
      <c r="B246" s="1"/>
      <c r="C246" s="1"/>
      <c r="D246" s="1"/>
      <c r="E246" s="1"/>
      <c r="F246" s="1"/>
    </row>
    <row r="247" spans="1:6" x14ac:dyDescent="0.25">
      <c r="A247" s="1"/>
      <c r="B247" s="1"/>
      <c r="C247" s="1"/>
      <c r="D247" s="1"/>
      <c r="E247" s="1"/>
      <c r="F247" s="1"/>
    </row>
    <row r="248" spans="1:6" x14ac:dyDescent="0.25">
      <c r="A248" s="1"/>
      <c r="B248" s="1"/>
      <c r="C248" s="1"/>
      <c r="D248" s="1"/>
      <c r="E248" s="1"/>
      <c r="F248" s="1"/>
    </row>
    <row r="249" spans="1:6" x14ac:dyDescent="0.25">
      <c r="A249" s="1"/>
      <c r="B249" s="1"/>
      <c r="C249" s="1"/>
      <c r="D249" s="1"/>
      <c r="E249" s="1"/>
      <c r="F249" s="1"/>
    </row>
    <row r="250" spans="1:6" x14ac:dyDescent="0.25">
      <c r="A250" s="1"/>
      <c r="B250" s="1"/>
      <c r="C250" s="1"/>
      <c r="D250" s="1"/>
      <c r="E250" s="1"/>
      <c r="F250" s="1"/>
    </row>
    <row r="251" spans="1:6" x14ac:dyDescent="0.25">
      <c r="A251" s="1"/>
      <c r="B251" s="1"/>
      <c r="C251" s="1"/>
      <c r="D251" s="1"/>
      <c r="E251" s="1"/>
      <c r="F251" s="1"/>
    </row>
    <row r="252" spans="1:6" x14ac:dyDescent="0.25">
      <c r="A252" s="1"/>
      <c r="B252" s="1"/>
      <c r="C252" s="1"/>
      <c r="D252" s="1"/>
      <c r="E252" s="1"/>
      <c r="F252" s="1"/>
    </row>
    <row r="253" spans="1:6" x14ac:dyDescent="0.25">
      <c r="A253" s="1"/>
      <c r="B253" s="1"/>
      <c r="C253" s="1"/>
      <c r="D253" s="1"/>
      <c r="E253" s="1"/>
      <c r="F253" s="1"/>
    </row>
    <row r="254" spans="1:6" x14ac:dyDescent="0.25">
      <c r="A254" s="1"/>
      <c r="B254" s="1"/>
      <c r="C254" s="1"/>
      <c r="D254" s="1"/>
      <c r="E254" s="1"/>
      <c r="F254" s="1"/>
    </row>
    <row r="255" spans="1:6" x14ac:dyDescent="0.25">
      <c r="A255" s="1"/>
      <c r="B255" s="1"/>
      <c r="C255" s="1"/>
      <c r="D255" s="1"/>
      <c r="E255" s="1"/>
      <c r="F255" s="1"/>
    </row>
    <row r="256" spans="1:6" x14ac:dyDescent="0.25">
      <c r="A256" s="1"/>
      <c r="B256" s="1"/>
      <c r="C256" s="1"/>
      <c r="D256" s="1"/>
      <c r="E256" s="1"/>
      <c r="F256" s="1"/>
    </row>
    <row r="257" spans="1:6" x14ac:dyDescent="0.25">
      <c r="A257" s="1"/>
      <c r="B257" s="1"/>
      <c r="C257" s="1"/>
      <c r="D257" s="1"/>
      <c r="E257" s="1"/>
      <c r="F257" s="1"/>
    </row>
    <row r="258" spans="1:6" x14ac:dyDescent="0.25">
      <c r="A258" s="1"/>
      <c r="B258" s="1"/>
      <c r="C258" s="1"/>
      <c r="D258" s="1"/>
      <c r="E258" s="1"/>
      <c r="F258" s="1"/>
    </row>
    <row r="259" spans="1:6" x14ac:dyDescent="0.25">
      <c r="A259" s="1"/>
      <c r="B259" s="1"/>
      <c r="C259" s="1"/>
      <c r="D259" s="1"/>
      <c r="E259" s="1"/>
      <c r="F259" s="1"/>
    </row>
    <row r="260" spans="1:6" x14ac:dyDescent="0.25">
      <c r="A260" s="1"/>
      <c r="B260" s="1"/>
      <c r="C260" s="1"/>
      <c r="D260" s="1"/>
      <c r="E260" s="1"/>
      <c r="F260" s="1"/>
    </row>
    <row r="261" spans="1:6" x14ac:dyDescent="0.25">
      <c r="A261" s="1"/>
      <c r="B261" s="1"/>
      <c r="C261" s="1"/>
      <c r="D261" s="1"/>
      <c r="E261" s="1"/>
      <c r="F261" s="1"/>
    </row>
    <row r="262" spans="1:6" x14ac:dyDescent="0.25">
      <c r="A262" s="1"/>
      <c r="B262" s="1"/>
      <c r="C262" s="1"/>
      <c r="D262" s="1"/>
      <c r="E262" s="1"/>
      <c r="F262" s="1"/>
    </row>
    <row r="263" spans="1:6" x14ac:dyDescent="0.25">
      <c r="A263" s="1"/>
      <c r="B263" s="1"/>
      <c r="C263" s="1"/>
      <c r="D263" s="1"/>
      <c r="E263" s="1"/>
      <c r="F263" s="1"/>
    </row>
    <row r="264" spans="1:6" x14ac:dyDescent="0.25">
      <c r="A264" s="1"/>
      <c r="B264" s="1"/>
      <c r="C264" s="1"/>
      <c r="D264" s="1"/>
      <c r="E264" s="1"/>
      <c r="F264" s="1"/>
    </row>
    <row r="265" spans="1:6" x14ac:dyDescent="0.25">
      <c r="A265" s="1"/>
      <c r="B265" s="1"/>
      <c r="C265" s="1"/>
      <c r="D265" s="1"/>
      <c r="E265" s="1"/>
      <c r="F265" s="1"/>
    </row>
    <row r="266" spans="1:6" x14ac:dyDescent="0.25">
      <c r="A266" s="1"/>
      <c r="B266" s="1"/>
      <c r="C266" s="1"/>
      <c r="D266" s="1"/>
      <c r="E266" s="1"/>
      <c r="F266" s="1"/>
    </row>
    <row r="267" spans="1:6" x14ac:dyDescent="0.25">
      <c r="A267" s="1"/>
      <c r="B267" s="1"/>
      <c r="C267" s="1"/>
      <c r="D267" s="1"/>
      <c r="E267" s="1"/>
      <c r="F267" s="1"/>
    </row>
    <row r="268" spans="1:6" x14ac:dyDescent="0.25">
      <c r="A268" s="1"/>
      <c r="B268" s="1"/>
      <c r="C268" s="1"/>
      <c r="D268" s="1"/>
      <c r="E268" s="1"/>
      <c r="F268" s="1"/>
    </row>
    <row r="269" spans="1:6" x14ac:dyDescent="0.25">
      <c r="A269" s="1"/>
      <c r="B269" s="1"/>
      <c r="C269" s="1"/>
      <c r="D269" s="1"/>
      <c r="E269" s="1"/>
      <c r="F269" s="1"/>
    </row>
    <row r="270" spans="1:6" x14ac:dyDescent="0.25">
      <c r="A270" s="1"/>
      <c r="B270" s="1"/>
      <c r="C270" s="1"/>
      <c r="D270" s="1"/>
      <c r="E270" s="1"/>
      <c r="F270" s="1"/>
    </row>
    <row r="271" spans="1:6" x14ac:dyDescent="0.25">
      <c r="A271" s="1"/>
      <c r="B271" s="1"/>
      <c r="C271" s="1"/>
      <c r="D271" s="1"/>
      <c r="E271" s="1"/>
      <c r="F271" s="1"/>
    </row>
    <row r="272" spans="1:6" x14ac:dyDescent="0.25">
      <c r="A272" s="1"/>
      <c r="B272" s="1"/>
      <c r="C272" s="1"/>
      <c r="D272" s="1"/>
      <c r="E272" s="1"/>
      <c r="F272" s="1"/>
    </row>
    <row r="273" spans="1:6" x14ac:dyDescent="0.25">
      <c r="A273" s="1"/>
      <c r="B273" s="1"/>
      <c r="C273" s="1"/>
      <c r="D273" s="1"/>
      <c r="E273" s="1"/>
      <c r="F273" s="1"/>
    </row>
    <row r="274" spans="1:6" x14ac:dyDescent="0.25">
      <c r="A274" s="1"/>
      <c r="B274" s="1"/>
      <c r="C274" s="1"/>
      <c r="D274" s="1"/>
      <c r="E274" s="1"/>
      <c r="F274" s="1"/>
    </row>
    <row r="275" spans="1:6" x14ac:dyDescent="0.25">
      <c r="A275" s="1"/>
      <c r="B275" s="1"/>
      <c r="C275" s="1"/>
      <c r="D275" s="1"/>
      <c r="E275" s="1"/>
      <c r="F275" s="1"/>
    </row>
    <row r="276" spans="1:6" x14ac:dyDescent="0.25">
      <c r="A276" s="1"/>
      <c r="B276" s="1"/>
      <c r="C276" s="1"/>
      <c r="D276" s="1"/>
      <c r="E276" s="1"/>
      <c r="F276" s="1"/>
    </row>
    <row r="277" spans="1:6" x14ac:dyDescent="0.25">
      <c r="A277" s="1"/>
      <c r="B277" s="1"/>
      <c r="C277" s="1"/>
      <c r="D277" s="1"/>
      <c r="E277" s="1"/>
      <c r="F277" s="1"/>
    </row>
    <row r="278" spans="1:6" x14ac:dyDescent="0.25">
      <c r="A278" s="1"/>
      <c r="B278" s="1"/>
      <c r="C278" s="1"/>
      <c r="D278" s="1"/>
      <c r="E278" s="1"/>
      <c r="F278" s="1"/>
    </row>
    <row r="279" spans="1:6" x14ac:dyDescent="0.25">
      <c r="A279" s="1"/>
      <c r="B279" s="1"/>
      <c r="C279" s="1"/>
      <c r="D279" s="1"/>
      <c r="E279" s="1"/>
      <c r="F279" s="1"/>
    </row>
    <row r="280" spans="1:6" x14ac:dyDescent="0.25">
      <c r="A280" s="1"/>
      <c r="B280" s="1"/>
      <c r="C280" s="1"/>
      <c r="D280" s="1"/>
      <c r="E280" s="1"/>
      <c r="F280" s="1"/>
    </row>
    <row r="281" spans="1:6" x14ac:dyDescent="0.25">
      <c r="A281" s="1"/>
      <c r="B281" s="1"/>
      <c r="C281" s="1"/>
      <c r="D281" s="1"/>
      <c r="E281" s="1"/>
      <c r="F281" s="1"/>
    </row>
    <row r="282" spans="1:6" x14ac:dyDescent="0.25">
      <c r="A282" s="1"/>
      <c r="B282" s="1"/>
      <c r="C282" s="1"/>
      <c r="D282" s="1"/>
      <c r="E282" s="1"/>
      <c r="F282" s="1"/>
    </row>
    <row r="283" spans="1:6" x14ac:dyDescent="0.25">
      <c r="A283" s="1"/>
      <c r="B283" s="1"/>
      <c r="C283" s="1"/>
      <c r="D283" s="1"/>
      <c r="E283" s="1"/>
      <c r="F283" s="1"/>
    </row>
    <row r="284" spans="1:6" x14ac:dyDescent="0.25">
      <c r="A284" s="1"/>
      <c r="B284" s="1"/>
      <c r="C284" s="1"/>
      <c r="D284" s="1"/>
      <c r="E284" s="1"/>
      <c r="F284" s="1"/>
    </row>
    <row r="285" spans="1:6" x14ac:dyDescent="0.25">
      <c r="A285" s="1"/>
      <c r="B285" s="1"/>
      <c r="C285" s="1"/>
      <c r="D285" s="1"/>
      <c r="E285" s="1"/>
      <c r="F285" s="1"/>
    </row>
    <row r="286" spans="1:6" x14ac:dyDescent="0.25">
      <c r="A286" s="1"/>
      <c r="B286" s="1"/>
      <c r="C286" s="1"/>
      <c r="D286" s="1"/>
      <c r="E286" s="1"/>
      <c r="F286" s="1"/>
    </row>
    <row r="287" spans="1:6" x14ac:dyDescent="0.25">
      <c r="A287" s="1"/>
      <c r="B287" s="1"/>
      <c r="C287" s="1"/>
      <c r="D287" s="1"/>
      <c r="E287" s="1"/>
      <c r="F287" s="1"/>
    </row>
    <row r="288" spans="1:6" x14ac:dyDescent="0.25">
      <c r="A288" s="1"/>
      <c r="B288" s="1"/>
      <c r="C288" s="1"/>
      <c r="D288" s="1"/>
      <c r="E288" s="1"/>
      <c r="F288" s="1"/>
    </row>
    <row r="289" spans="1:6" x14ac:dyDescent="0.25">
      <c r="A289" s="1"/>
      <c r="B289" s="1"/>
      <c r="C289" s="1"/>
      <c r="D289" s="1"/>
      <c r="E289" s="1"/>
      <c r="F289" s="1"/>
    </row>
    <row r="290" spans="1:6" x14ac:dyDescent="0.25">
      <c r="A290" s="1"/>
      <c r="B290" s="1"/>
      <c r="C290" s="1"/>
      <c r="D290" s="1"/>
      <c r="E290" s="1"/>
      <c r="F290" s="1"/>
    </row>
    <row r="291" spans="1:6" x14ac:dyDescent="0.25">
      <c r="A291" s="1"/>
      <c r="B291" s="1"/>
      <c r="C291" s="1"/>
      <c r="D291" s="1"/>
      <c r="E291" s="1"/>
      <c r="F291" s="1"/>
    </row>
    <row r="292" spans="1:6" x14ac:dyDescent="0.25">
      <c r="A292" s="1"/>
      <c r="B292" s="1"/>
      <c r="C292" s="1"/>
      <c r="D292" s="1"/>
      <c r="E292" s="1"/>
      <c r="F292" s="1"/>
    </row>
    <row r="293" spans="1:6" x14ac:dyDescent="0.25">
      <c r="A293" s="1"/>
      <c r="B293" s="1"/>
      <c r="C293" s="1"/>
      <c r="D293" s="1"/>
      <c r="E293" s="1"/>
      <c r="F293" s="1"/>
    </row>
    <row r="294" spans="1:6" x14ac:dyDescent="0.25">
      <c r="A294" s="1"/>
      <c r="B294" s="1"/>
      <c r="C294" s="1"/>
      <c r="D294" s="1"/>
      <c r="E294" s="1"/>
      <c r="F294" s="1"/>
    </row>
    <row r="295" spans="1:6" x14ac:dyDescent="0.25">
      <c r="A295" s="1"/>
      <c r="B295" s="1"/>
      <c r="C295" s="1"/>
      <c r="D295" s="1"/>
      <c r="E295" s="1"/>
      <c r="F295" s="1"/>
    </row>
    <row r="296" spans="1:6" x14ac:dyDescent="0.25">
      <c r="A296" s="1"/>
      <c r="B296" s="1"/>
      <c r="C296" s="1"/>
      <c r="D296" s="1"/>
      <c r="E296" s="1"/>
      <c r="F296" s="1"/>
    </row>
    <row r="297" spans="1:6" x14ac:dyDescent="0.25">
      <c r="A297" s="1"/>
      <c r="B297" s="1"/>
      <c r="C297" s="1"/>
      <c r="D297" s="1"/>
      <c r="E297" s="1"/>
      <c r="F297" s="1"/>
    </row>
    <row r="298" spans="1:6" x14ac:dyDescent="0.25">
      <c r="A298" s="1"/>
      <c r="B298" s="1"/>
      <c r="C298" s="1"/>
      <c r="D298" s="1"/>
      <c r="E298" s="1"/>
      <c r="F298" s="1"/>
    </row>
    <row r="299" spans="1:6" x14ac:dyDescent="0.25">
      <c r="A299" s="1"/>
      <c r="B299" s="1"/>
      <c r="C299" s="1"/>
      <c r="D299" s="1"/>
      <c r="E299" s="1"/>
      <c r="F299" s="1"/>
    </row>
    <row r="300" spans="1:6" x14ac:dyDescent="0.25">
      <c r="A300" s="1"/>
      <c r="B300" s="1"/>
      <c r="C300" s="1"/>
      <c r="D300" s="1"/>
      <c r="E300" s="1"/>
      <c r="F300" s="1"/>
    </row>
    <row r="301" spans="1:6" x14ac:dyDescent="0.25">
      <c r="A301" s="1"/>
      <c r="B301" s="1"/>
      <c r="C301" s="1"/>
      <c r="D301" s="1"/>
      <c r="E301" s="1"/>
      <c r="F301" s="1"/>
    </row>
    <row r="302" spans="1:6" x14ac:dyDescent="0.25">
      <c r="A302" s="1"/>
      <c r="B302" s="1"/>
      <c r="C302" s="1"/>
      <c r="D302" s="1"/>
      <c r="E302" s="1"/>
      <c r="F302" s="1"/>
    </row>
    <row r="303" spans="1:6" x14ac:dyDescent="0.25">
      <c r="A303" s="1"/>
      <c r="B303" s="1"/>
      <c r="C303" s="1"/>
      <c r="D303" s="1"/>
      <c r="E303" s="1"/>
      <c r="F303" s="1"/>
    </row>
    <row r="304" spans="1:6" x14ac:dyDescent="0.25">
      <c r="A304" s="1"/>
      <c r="B304" s="1"/>
      <c r="C304" s="1"/>
      <c r="D304" s="1"/>
      <c r="E304" s="1"/>
      <c r="F304" s="1"/>
    </row>
    <row r="305" spans="1:6" x14ac:dyDescent="0.25">
      <c r="A305" s="1"/>
      <c r="B305" s="1"/>
      <c r="C305" s="1"/>
      <c r="D305" s="1"/>
      <c r="E305" s="1"/>
      <c r="F305" s="1"/>
    </row>
    <row r="306" spans="1:6" x14ac:dyDescent="0.25">
      <c r="A306" s="1"/>
      <c r="B306" s="1"/>
      <c r="C306" s="1"/>
      <c r="D306" s="1"/>
      <c r="E306" s="1"/>
      <c r="F306" s="1"/>
    </row>
    <row r="307" spans="1:6" x14ac:dyDescent="0.25">
      <c r="A307" s="1"/>
      <c r="B307" s="1"/>
      <c r="C307" s="1"/>
      <c r="D307" s="1"/>
      <c r="E307" s="1"/>
      <c r="F307" s="1"/>
    </row>
    <row r="308" spans="1:6" x14ac:dyDescent="0.25">
      <c r="A308" s="1"/>
      <c r="B308" s="1"/>
      <c r="C308" s="1"/>
      <c r="D308" s="1"/>
      <c r="E308" s="1"/>
      <c r="F308" s="1"/>
    </row>
    <row r="309" spans="1:6" x14ac:dyDescent="0.25">
      <c r="A309" s="1"/>
      <c r="B309" s="1"/>
      <c r="C309" s="1"/>
      <c r="D309" s="1"/>
      <c r="E309" s="1"/>
      <c r="F309" s="1"/>
    </row>
    <row r="310" spans="1:6" x14ac:dyDescent="0.25">
      <c r="A310" s="1"/>
      <c r="B310" s="1"/>
      <c r="C310" s="1"/>
      <c r="D310" s="1"/>
      <c r="E310" s="1"/>
      <c r="F310" s="1"/>
    </row>
    <row r="311" spans="1:6" x14ac:dyDescent="0.25">
      <c r="A311" s="1"/>
      <c r="B311" s="1"/>
      <c r="C311" s="1"/>
      <c r="D311" s="1"/>
      <c r="E311" s="1"/>
      <c r="F311" s="1"/>
    </row>
    <row r="312" spans="1:6" x14ac:dyDescent="0.25">
      <c r="A312" s="1"/>
      <c r="B312" s="1"/>
      <c r="C312" s="1"/>
      <c r="D312" s="1"/>
      <c r="E312" s="1"/>
      <c r="F312" s="1"/>
    </row>
    <row r="313" spans="1:6" x14ac:dyDescent="0.25">
      <c r="A313" s="1"/>
      <c r="B313" s="1"/>
      <c r="C313" s="1"/>
      <c r="D313" s="1"/>
      <c r="E313" s="1"/>
      <c r="F313" s="1"/>
    </row>
    <row r="314" spans="1:6" x14ac:dyDescent="0.25">
      <c r="A314" s="1"/>
      <c r="B314" s="1"/>
      <c r="C314" s="1"/>
      <c r="D314" s="1"/>
      <c r="E314" s="1"/>
      <c r="F314" s="1"/>
    </row>
    <row r="315" spans="1:6" x14ac:dyDescent="0.25">
      <c r="A315" s="1"/>
      <c r="B315" s="1"/>
      <c r="C315" s="1"/>
      <c r="D315" s="1"/>
      <c r="E315" s="1"/>
      <c r="F315" s="1"/>
    </row>
    <row r="316" spans="1:6" x14ac:dyDescent="0.25">
      <c r="A316" s="1"/>
      <c r="B316" s="1"/>
      <c r="C316" s="1"/>
      <c r="D316" s="1"/>
      <c r="E316" s="1"/>
      <c r="F316" s="1"/>
    </row>
    <row r="317" spans="1:6" x14ac:dyDescent="0.25">
      <c r="A317" s="1"/>
      <c r="B317" s="1"/>
      <c r="C317" s="1"/>
      <c r="D317" s="1"/>
      <c r="E317" s="1"/>
      <c r="F317" s="1"/>
    </row>
    <row r="318" spans="1:6" x14ac:dyDescent="0.25">
      <c r="A318" s="1"/>
      <c r="B318" s="1"/>
      <c r="C318" s="1"/>
      <c r="D318" s="1"/>
      <c r="E318" s="1"/>
      <c r="F318" s="1"/>
    </row>
    <row r="319" spans="1:6" x14ac:dyDescent="0.25">
      <c r="A319" s="1"/>
      <c r="B319" s="1"/>
      <c r="C319" s="1"/>
      <c r="D319" s="1"/>
      <c r="E319" s="1"/>
      <c r="F319" s="1"/>
    </row>
    <row r="320" spans="1:6" x14ac:dyDescent="0.25">
      <c r="A320" s="1"/>
      <c r="B320" s="1"/>
      <c r="C320" s="1"/>
      <c r="D320" s="1"/>
      <c r="E320" s="1"/>
      <c r="F320" s="1"/>
    </row>
    <row r="321" spans="1:6" x14ac:dyDescent="0.25">
      <c r="A321" s="1"/>
      <c r="B321" s="1"/>
      <c r="C321" s="1"/>
      <c r="D321" s="1"/>
      <c r="E321" s="1"/>
      <c r="F321" s="1"/>
    </row>
    <row r="322" spans="1:6" x14ac:dyDescent="0.25">
      <c r="A322" s="1"/>
      <c r="B322" s="1"/>
      <c r="C322" s="1"/>
      <c r="D322" s="1"/>
      <c r="E322" s="1"/>
      <c r="F322" s="1"/>
    </row>
    <row r="323" spans="1:6" x14ac:dyDescent="0.25">
      <c r="A323" s="1"/>
      <c r="B323" s="1"/>
      <c r="C323" s="1"/>
      <c r="D323" s="1"/>
      <c r="E323" s="1"/>
      <c r="F323" s="1"/>
    </row>
    <row r="324" spans="1:6" x14ac:dyDescent="0.25">
      <c r="A324" s="1"/>
      <c r="B324" s="1"/>
      <c r="C324" s="1"/>
      <c r="D324" s="1"/>
      <c r="E324" s="1"/>
      <c r="F324" s="1"/>
    </row>
    <row r="325" spans="1:6" x14ac:dyDescent="0.25">
      <c r="A325" s="1"/>
      <c r="B325" s="1"/>
      <c r="C325" s="1"/>
      <c r="D325" s="1"/>
      <c r="E325" s="1"/>
      <c r="F325" s="1"/>
    </row>
    <row r="326" spans="1:6" x14ac:dyDescent="0.25">
      <c r="A326" s="1"/>
      <c r="B326" s="1"/>
      <c r="C326" s="1"/>
      <c r="D326" s="1"/>
      <c r="E326" s="1"/>
      <c r="F326" s="1"/>
    </row>
    <row r="327" spans="1:6" x14ac:dyDescent="0.25">
      <c r="A327" s="1"/>
      <c r="B327" s="1"/>
      <c r="C327" s="1"/>
      <c r="D327" s="1"/>
      <c r="E327" s="1"/>
      <c r="F327" s="1"/>
    </row>
    <row r="328" spans="1:6" x14ac:dyDescent="0.25">
      <c r="A328" s="1"/>
      <c r="B328" s="1"/>
      <c r="C328" s="1"/>
      <c r="D328" s="1"/>
      <c r="E328" s="1"/>
      <c r="F328" s="1"/>
    </row>
    <row r="329" spans="1:6" x14ac:dyDescent="0.25">
      <c r="A329" s="1"/>
      <c r="B329" s="1"/>
      <c r="C329" s="1"/>
      <c r="D329" s="1"/>
      <c r="E329" s="1"/>
      <c r="F329" s="1"/>
    </row>
    <row r="330" spans="1:6" x14ac:dyDescent="0.25">
      <c r="A330" s="1"/>
      <c r="B330" s="1"/>
      <c r="C330" s="1"/>
      <c r="D330" s="1"/>
      <c r="E330" s="1"/>
      <c r="F330" s="1"/>
    </row>
    <row r="331" spans="1:6" x14ac:dyDescent="0.25">
      <c r="A331" s="1"/>
      <c r="B331" s="1"/>
      <c r="C331" s="1"/>
      <c r="D331" s="1"/>
      <c r="E331" s="1"/>
      <c r="F331" s="1"/>
    </row>
    <row r="332" spans="1:6" x14ac:dyDescent="0.25">
      <c r="A332" s="1"/>
      <c r="B332" s="1"/>
      <c r="C332" s="1"/>
      <c r="D332" s="1"/>
      <c r="E332" s="1"/>
      <c r="F332" s="1"/>
    </row>
    <row r="333" spans="1:6" x14ac:dyDescent="0.25">
      <c r="A333" s="1"/>
      <c r="B333" s="1"/>
      <c r="C333" s="1"/>
      <c r="D333" s="1"/>
      <c r="E333" s="1"/>
      <c r="F333" s="1"/>
    </row>
    <row r="334" spans="1:6" x14ac:dyDescent="0.25">
      <c r="A334" s="1"/>
      <c r="B334" s="1"/>
      <c r="C334" s="1"/>
      <c r="D334" s="1"/>
      <c r="E334" s="1"/>
      <c r="F334" s="1"/>
    </row>
    <row r="335" spans="1:6" x14ac:dyDescent="0.25">
      <c r="A335" s="1"/>
      <c r="B335" s="1"/>
      <c r="C335" s="1"/>
      <c r="D335" s="1"/>
      <c r="E335" s="1"/>
      <c r="F335" s="1"/>
    </row>
    <row r="336" spans="1:6" x14ac:dyDescent="0.25">
      <c r="A336" s="1"/>
      <c r="B336" s="1"/>
      <c r="C336" s="1"/>
      <c r="D336" s="1"/>
      <c r="E336" s="1"/>
      <c r="F336" s="1"/>
    </row>
    <row r="337" spans="1:6" x14ac:dyDescent="0.25">
      <c r="A337" s="1"/>
      <c r="B337" s="1"/>
      <c r="C337" s="1"/>
      <c r="D337" s="1"/>
      <c r="E337" s="1"/>
      <c r="F337" s="1"/>
    </row>
    <row r="338" spans="1:6" x14ac:dyDescent="0.25">
      <c r="A338" s="1"/>
      <c r="B338" s="1"/>
      <c r="C338" s="1"/>
      <c r="D338" s="1"/>
      <c r="E338" s="1"/>
      <c r="F338" s="1"/>
    </row>
    <row r="339" spans="1:6" x14ac:dyDescent="0.25">
      <c r="A339" s="1"/>
      <c r="B339" s="1"/>
      <c r="C339" s="1"/>
      <c r="D339" s="1"/>
      <c r="E339" s="1"/>
      <c r="F339" s="1"/>
    </row>
    <row r="340" spans="1:6" x14ac:dyDescent="0.25">
      <c r="A340" s="1"/>
      <c r="B340" s="1"/>
      <c r="C340" s="1"/>
      <c r="D340" s="1"/>
      <c r="E340" s="1"/>
      <c r="F340" s="1"/>
    </row>
    <row r="341" spans="1:6" x14ac:dyDescent="0.25">
      <c r="A341" s="1"/>
      <c r="B341" s="1"/>
      <c r="C341" s="1"/>
      <c r="D341" s="1"/>
      <c r="E341" s="1"/>
      <c r="F341" s="1"/>
    </row>
    <row r="342" spans="1:6" x14ac:dyDescent="0.25">
      <c r="A342" s="1"/>
      <c r="B342" s="1"/>
      <c r="C342" s="1"/>
      <c r="D342" s="1"/>
      <c r="E342" s="1"/>
      <c r="F342" s="1"/>
    </row>
    <row r="343" spans="1:6" x14ac:dyDescent="0.25">
      <c r="A343" s="1"/>
      <c r="B343" s="1"/>
      <c r="C343" s="1"/>
      <c r="D343" s="1"/>
      <c r="E343" s="1"/>
      <c r="F343" s="1"/>
    </row>
    <row r="344" spans="1:6" x14ac:dyDescent="0.25">
      <c r="A344" s="1"/>
      <c r="B344" s="1"/>
      <c r="C344" s="1"/>
      <c r="D344" s="1"/>
      <c r="E344" s="1"/>
      <c r="F344" s="1"/>
    </row>
    <row r="345" spans="1:6" x14ac:dyDescent="0.25">
      <c r="A345" s="1"/>
      <c r="B345" s="1"/>
      <c r="C345" s="1"/>
      <c r="D345" s="1"/>
      <c r="E345" s="1"/>
      <c r="F345" s="1"/>
    </row>
    <row r="346" spans="1:6" x14ac:dyDescent="0.25">
      <c r="A346" s="1"/>
      <c r="B346" s="1"/>
      <c r="C346" s="1"/>
      <c r="D346" s="1"/>
      <c r="E346" s="1"/>
      <c r="F346" s="1"/>
    </row>
    <row r="347" spans="1:6" x14ac:dyDescent="0.25">
      <c r="A347" s="1"/>
      <c r="B347" s="1"/>
      <c r="C347" s="1"/>
      <c r="D347" s="1"/>
      <c r="E347" s="1"/>
      <c r="F347" s="1"/>
    </row>
    <row r="348" spans="1:6" x14ac:dyDescent="0.25">
      <c r="A348" s="1"/>
      <c r="B348" s="1"/>
      <c r="C348" s="1"/>
      <c r="D348" s="1"/>
      <c r="E348" s="1"/>
      <c r="F348" s="1"/>
    </row>
    <row r="349" spans="1:6" x14ac:dyDescent="0.25">
      <c r="A349" s="1"/>
      <c r="B349" s="1"/>
      <c r="C349" s="1"/>
      <c r="D349" s="1"/>
      <c r="E349" s="1"/>
      <c r="F349" s="1"/>
    </row>
    <row r="350" spans="1:6" x14ac:dyDescent="0.25">
      <c r="A350" s="1"/>
      <c r="B350" s="1"/>
      <c r="C350" s="1"/>
      <c r="D350" s="1"/>
      <c r="E350" s="1"/>
      <c r="F350" s="1"/>
    </row>
    <row r="351" spans="1:6" x14ac:dyDescent="0.25">
      <c r="A351" s="1"/>
      <c r="B351" s="1"/>
      <c r="C351" s="1"/>
      <c r="D351" s="1"/>
      <c r="E351" s="1"/>
      <c r="F351" s="1"/>
    </row>
    <row r="352" spans="1:6" x14ac:dyDescent="0.25">
      <c r="A352" s="1"/>
      <c r="B352" s="1"/>
      <c r="C352" s="1"/>
      <c r="D352" s="1"/>
      <c r="E352" s="1"/>
      <c r="F352" s="1"/>
    </row>
    <row r="353" spans="1:6" x14ac:dyDescent="0.25">
      <c r="A353" s="1"/>
      <c r="B353" s="1"/>
      <c r="C353" s="1"/>
      <c r="D353" s="1"/>
      <c r="E353" s="1"/>
      <c r="F353" s="1"/>
    </row>
    <row r="354" spans="1:6" x14ac:dyDescent="0.25">
      <c r="A354" s="1"/>
      <c r="B354" s="1"/>
      <c r="C354" s="1"/>
      <c r="D354" s="1"/>
      <c r="E354" s="1"/>
      <c r="F354" s="1"/>
    </row>
    <row r="355" spans="1:6" x14ac:dyDescent="0.25">
      <c r="A355" s="1"/>
      <c r="B355" s="1"/>
      <c r="C355" s="1"/>
      <c r="D355" s="1"/>
      <c r="E355" s="1"/>
      <c r="F355" s="1"/>
    </row>
    <row r="356" spans="1:6" x14ac:dyDescent="0.25">
      <c r="A356" s="1"/>
      <c r="B356" s="1"/>
      <c r="C356" s="1"/>
      <c r="D356" s="1"/>
      <c r="E356" s="1"/>
      <c r="F356" s="1"/>
    </row>
    <row r="357" spans="1:6" x14ac:dyDescent="0.25">
      <c r="A357" s="1"/>
      <c r="B357" s="1"/>
      <c r="C357" s="1"/>
      <c r="D357" s="1"/>
      <c r="E357" s="1"/>
      <c r="F357" s="1"/>
    </row>
    <row r="358" spans="1:6" x14ac:dyDescent="0.25">
      <c r="A358" s="1"/>
      <c r="B358" s="1"/>
      <c r="C358" s="1"/>
      <c r="D358" s="1"/>
      <c r="E358" s="1"/>
      <c r="F358" s="1"/>
    </row>
    <row r="359" spans="1:6" x14ac:dyDescent="0.25">
      <c r="A359" s="1"/>
      <c r="B359" s="1"/>
      <c r="C359" s="1"/>
      <c r="D359" s="1"/>
      <c r="E359" s="1"/>
      <c r="F359" s="1"/>
    </row>
    <row r="360" spans="1:6" x14ac:dyDescent="0.25">
      <c r="A360" s="1"/>
      <c r="B360" s="1"/>
      <c r="C360" s="1"/>
      <c r="D360" s="1"/>
      <c r="E360" s="1"/>
      <c r="F360" s="1"/>
    </row>
    <row r="361" spans="1:6" x14ac:dyDescent="0.25">
      <c r="A361" s="1"/>
      <c r="B361" s="1"/>
      <c r="C361" s="1"/>
      <c r="D361" s="1"/>
      <c r="E361" s="1"/>
      <c r="F361" s="1"/>
    </row>
    <row r="362" spans="1:6" x14ac:dyDescent="0.25">
      <c r="A362" s="1"/>
      <c r="B362" s="1"/>
      <c r="C362" s="1"/>
      <c r="D362" s="1"/>
      <c r="E362" s="1"/>
      <c r="F362" s="1"/>
    </row>
    <row r="363" spans="1:6" x14ac:dyDescent="0.25">
      <c r="A363" s="1"/>
      <c r="B363" s="1"/>
      <c r="C363" s="1"/>
      <c r="D363" s="1"/>
      <c r="E363" s="1"/>
      <c r="F363" s="1"/>
    </row>
    <row r="364" spans="1:6" x14ac:dyDescent="0.25">
      <c r="A364" s="1"/>
      <c r="B364" s="1"/>
      <c r="C364" s="1"/>
      <c r="D364" s="1"/>
      <c r="E364" s="1"/>
      <c r="F364" s="1"/>
    </row>
    <row r="365" spans="1:6" x14ac:dyDescent="0.25">
      <c r="A365" s="1"/>
      <c r="B365" s="1"/>
      <c r="C365" s="1"/>
      <c r="D365" s="1"/>
      <c r="E365" s="1"/>
      <c r="F365" s="1"/>
    </row>
    <row r="366" spans="1:6" x14ac:dyDescent="0.25">
      <c r="A366" s="1"/>
      <c r="B366" s="1"/>
      <c r="C366" s="1"/>
      <c r="D366" s="1"/>
      <c r="E366" s="1"/>
      <c r="F366" s="1"/>
    </row>
    <row r="367" spans="1:6" x14ac:dyDescent="0.25">
      <c r="A367" s="1"/>
      <c r="B367" s="1"/>
      <c r="C367" s="1"/>
      <c r="D367" s="1"/>
      <c r="E367" s="1"/>
      <c r="F367" s="1"/>
    </row>
    <row r="368" spans="1:6" x14ac:dyDescent="0.25">
      <c r="A368" s="1"/>
      <c r="B368" s="1"/>
      <c r="C368" s="1"/>
      <c r="D368" s="1"/>
      <c r="E368" s="1"/>
      <c r="F368" s="1"/>
    </row>
    <row r="369" spans="1:6" x14ac:dyDescent="0.25">
      <c r="A369" s="1"/>
      <c r="B369" s="1"/>
      <c r="C369" s="1"/>
      <c r="D369" s="1"/>
      <c r="E369" s="1"/>
      <c r="F369" s="1"/>
    </row>
    <row r="370" spans="1:6" x14ac:dyDescent="0.25">
      <c r="A370" s="1"/>
      <c r="B370" s="1"/>
      <c r="C370" s="1"/>
      <c r="D370" s="1"/>
      <c r="E370" s="1"/>
      <c r="F370" s="1"/>
    </row>
    <row r="371" spans="1:6" x14ac:dyDescent="0.25">
      <c r="A371" s="1"/>
      <c r="B371" s="1"/>
      <c r="C371" s="1"/>
      <c r="D371" s="1"/>
      <c r="E371" s="1"/>
      <c r="F371" s="1"/>
    </row>
    <row r="372" spans="1:6" x14ac:dyDescent="0.25">
      <c r="A372" s="1"/>
      <c r="B372" s="1"/>
      <c r="C372" s="1"/>
      <c r="D372" s="1"/>
      <c r="E372" s="1"/>
      <c r="F372" s="1"/>
    </row>
    <row r="373" spans="1:6" x14ac:dyDescent="0.25">
      <c r="A373" s="1"/>
      <c r="B373" s="1"/>
      <c r="C373" s="1"/>
      <c r="D373" s="1"/>
      <c r="E373" s="1"/>
      <c r="F373" s="1"/>
    </row>
    <row r="374" spans="1:6" x14ac:dyDescent="0.25">
      <c r="A374" s="1"/>
      <c r="B374" s="1"/>
      <c r="C374" s="1"/>
      <c r="D374" s="1"/>
      <c r="E374" s="1"/>
      <c r="F374" s="1"/>
    </row>
    <row r="375" spans="1:6" x14ac:dyDescent="0.25">
      <c r="A375" s="1"/>
      <c r="B375" s="1"/>
      <c r="C375" s="1"/>
      <c r="D375" s="1"/>
      <c r="E375" s="1"/>
      <c r="F375" s="1"/>
    </row>
    <row r="376" spans="1:6" x14ac:dyDescent="0.25">
      <c r="A376" s="1"/>
      <c r="B376" s="1"/>
      <c r="C376" s="1"/>
      <c r="D376" s="1"/>
      <c r="E376" s="1"/>
      <c r="F376" s="1"/>
    </row>
    <row r="377" spans="1:6" x14ac:dyDescent="0.25">
      <c r="A377" s="1"/>
      <c r="B377" s="1"/>
      <c r="C377" s="1"/>
      <c r="D377" s="1"/>
      <c r="E377" s="1"/>
      <c r="F377" s="1"/>
    </row>
    <row r="378" spans="1:6" x14ac:dyDescent="0.25">
      <c r="A378" s="1"/>
      <c r="B378" s="1"/>
      <c r="C378" s="1"/>
      <c r="D378" s="1"/>
      <c r="E378" s="1"/>
      <c r="F378" s="1"/>
    </row>
    <row r="379" spans="1:6" x14ac:dyDescent="0.25">
      <c r="A379" s="1"/>
      <c r="B379" s="1"/>
      <c r="C379" s="1"/>
      <c r="D379" s="1"/>
      <c r="E379" s="1"/>
      <c r="F379" s="1"/>
    </row>
    <row r="380" spans="1:6" x14ac:dyDescent="0.25">
      <c r="A380" s="1"/>
      <c r="B380" s="1"/>
      <c r="C380" s="1"/>
      <c r="D380" s="1"/>
      <c r="E380" s="1"/>
      <c r="F380" s="1"/>
    </row>
    <row r="381" spans="1:6" x14ac:dyDescent="0.25">
      <c r="A381" s="1"/>
      <c r="B381" s="1"/>
      <c r="C381" s="1"/>
      <c r="D381" s="1"/>
      <c r="E381" s="1"/>
      <c r="F381" s="1"/>
    </row>
    <row r="382" spans="1:6" x14ac:dyDescent="0.25">
      <c r="A382" s="1"/>
      <c r="B382" s="1"/>
      <c r="C382" s="1"/>
      <c r="D382" s="1"/>
      <c r="E382" s="1"/>
      <c r="F382" s="1"/>
    </row>
    <row r="383" spans="1:6" x14ac:dyDescent="0.25">
      <c r="A383" s="1"/>
      <c r="B383" s="1"/>
      <c r="C383" s="1"/>
      <c r="D383" s="1"/>
      <c r="E383" s="1"/>
      <c r="F383" s="1"/>
    </row>
    <row r="384" spans="1:6" x14ac:dyDescent="0.25">
      <c r="A384" s="1"/>
      <c r="B384" s="1"/>
      <c r="C384" s="1"/>
      <c r="D384" s="1"/>
      <c r="E384" s="1"/>
      <c r="F384" s="1"/>
    </row>
    <row r="385" spans="1:6" x14ac:dyDescent="0.25">
      <c r="A385" s="1"/>
      <c r="B385" s="1"/>
      <c r="C385" s="1"/>
      <c r="D385" s="1"/>
      <c r="E385" s="1"/>
      <c r="F385" s="1"/>
    </row>
    <row r="386" spans="1:6" x14ac:dyDescent="0.25">
      <c r="A386" s="1"/>
      <c r="B386" s="1"/>
      <c r="C386" s="1"/>
      <c r="D386" s="1"/>
      <c r="E386" s="1"/>
      <c r="F386" s="1"/>
    </row>
    <row r="387" spans="1:6" x14ac:dyDescent="0.25">
      <c r="A387" s="1"/>
      <c r="B387" s="1"/>
      <c r="C387" s="1"/>
      <c r="D387" s="1"/>
      <c r="E387" s="1"/>
      <c r="F387" s="1"/>
    </row>
    <row r="388" spans="1:6" x14ac:dyDescent="0.25">
      <c r="A388" s="1"/>
      <c r="B388" s="1"/>
      <c r="C388" s="1"/>
      <c r="D388" s="1"/>
      <c r="E388" s="1"/>
      <c r="F388" s="1"/>
    </row>
    <row r="389" spans="1:6" x14ac:dyDescent="0.25">
      <c r="A389" s="1"/>
      <c r="B389" s="1"/>
      <c r="C389" s="1"/>
      <c r="D389" s="1"/>
      <c r="E389" s="1"/>
      <c r="F389" s="1"/>
    </row>
    <row r="390" spans="1:6" x14ac:dyDescent="0.25">
      <c r="A390" s="1"/>
      <c r="B390" s="1"/>
      <c r="C390" s="1"/>
      <c r="D390" s="1"/>
      <c r="E390" s="1"/>
      <c r="F390" s="1"/>
    </row>
    <row r="391" spans="1:6" x14ac:dyDescent="0.25">
      <c r="A391" s="1"/>
      <c r="B391" s="1"/>
      <c r="C391" s="1"/>
      <c r="D391" s="1"/>
      <c r="E391" s="1"/>
      <c r="F391" s="1"/>
    </row>
    <row r="392" spans="1:6" x14ac:dyDescent="0.25">
      <c r="A392" s="1"/>
      <c r="B392" s="1"/>
      <c r="C392" s="1"/>
      <c r="D392" s="1"/>
      <c r="E392" s="1"/>
      <c r="F392" s="1"/>
    </row>
    <row r="393" spans="1:6" x14ac:dyDescent="0.25">
      <c r="A393" s="1"/>
      <c r="B393" s="1"/>
      <c r="C393" s="1"/>
      <c r="D393" s="1"/>
      <c r="E393" s="1"/>
      <c r="F393" s="1"/>
    </row>
    <row r="394" spans="1:6" x14ac:dyDescent="0.25">
      <c r="A394" s="1"/>
      <c r="B394" s="1"/>
      <c r="C394" s="1"/>
      <c r="D394" s="1"/>
      <c r="E394" s="1"/>
      <c r="F394" s="1"/>
    </row>
    <row r="395" spans="1:6" x14ac:dyDescent="0.25">
      <c r="A395" s="1"/>
      <c r="B395" s="1"/>
      <c r="C395" s="1"/>
      <c r="D395" s="1"/>
      <c r="E395" s="1"/>
      <c r="F395" s="1"/>
    </row>
    <row r="396" spans="1:6" x14ac:dyDescent="0.25">
      <c r="A396" s="1"/>
      <c r="B396" s="1"/>
      <c r="C396" s="1"/>
      <c r="D396" s="1"/>
      <c r="E396" s="1"/>
      <c r="F396" s="1"/>
    </row>
    <row r="397" spans="1:6" x14ac:dyDescent="0.25">
      <c r="A397" s="1"/>
      <c r="B397" s="1"/>
      <c r="C397" s="1"/>
      <c r="D397" s="1"/>
      <c r="E397" s="1"/>
      <c r="F397" s="1"/>
    </row>
    <row r="398" spans="1:6" x14ac:dyDescent="0.25">
      <c r="A398" s="1"/>
      <c r="B398" s="1"/>
      <c r="C398" s="1"/>
      <c r="D398" s="1"/>
      <c r="E398" s="1"/>
      <c r="F398" s="1"/>
    </row>
    <row r="399" spans="1:6" x14ac:dyDescent="0.25">
      <c r="A399" s="1"/>
      <c r="B399" s="1"/>
      <c r="C399" s="1"/>
      <c r="D399" s="1"/>
      <c r="E399" s="1"/>
      <c r="F399" s="1"/>
    </row>
    <row r="400" spans="1:6" x14ac:dyDescent="0.25">
      <c r="A400" s="1"/>
      <c r="B400" s="1"/>
      <c r="C400" s="1"/>
      <c r="D400" s="1"/>
      <c r="E400" s="1"/>
      <c r="F400" s="1"/>
    </row>
    <row r="401" spans="1:6" x14ac:dyDescent="0.25">
      <c r="A401" s="1"/>
      <c r="B401" s="1"/>
      <c r="C401" s="1"/>
      <c r="D401" s="1"/>
      <c r="E401" s="1"/>
      <c r="F401" s="1"/>
    </row>
    <row r="402" spans="1:6" x14ac:dyDescent="0.25">
      <c r="A402" s="1"/>
      <c r="B402" s="1"/>
      <c r="C402" s="1"/>
      <c r="D402" s="1"/>
      <c r="E402" s="1"/>
      <c r="F402" s="1"/>
    </row>
    <row r="403" spans="1:6" x14ac:dyDescent="0.25">
      <c r="A403" s="1"/>
      <c r="B403" s="1"/>
      <c r="C403" s="1"/>
      <c r="D403" s="1"/>
      <c r="E403" s="1"/>
      <c r="F403" s="1"/>
    </row>
    <row r="404" spans="1:6" x14ac:dyDescent="0.25">
      <c r="A404" s="1"/>
      <c r="B404" s="1"/>
      <c r="C404" s="1"/>
      <c r="D404" s="1"/>
      <c r="E404" s="1"/>
      <c r="F404" s="1"/>
    </row>
    <row r="405" spans="1:6" x14ac:dyDescent="0.25">
      <c r="A405" s="1"/>
      <c r="B405" s="1"/>
      <c r="C405" s="1"/>
      <c r="D405" s="1"/>
      <c r="E405" s="1"/>
      <c r="F405" s="1"/>
    </row>
    <row r="406" spans="1:6" x14ac:dyDescent="0.25">
      <c r="A406" s="1"/>
      <c r="B406" s="1"/>
      <c r="C406" s="1"/>
      <c r="D406" s="1"/>
      <c r="E406" s="1"/>
      <c r="F406" s="1"/>
    </row>
    <row r="407" spans="1:6" x14ac:dyDescent="0.25">
      <c r="A407" s="1"/>
      <c r="B407" s="1"/>
      <c r="C407" s="1"/>
      <c r="D407" s="1"/>
      <c r="E407" s="1"/>
      <c r="F407" s="1"/>
    </row>
    <row r="408" spans="1:6" x14ac:dyDescent="0.25">
      <c r="A408" s="1"/>
      <c r="B408" s="1"/>
      <c r="C408" s="1"/>
      <c r="D408" s="1"/>
      <c r="E408" s="1"/>
      <c r="F408" s="1"/>
    </row>
    <row r="409" spans="1:6" x14ac:dyDescent="0.25">
      <c r="A409" s="1"/>
      <c r="B409" s="1"/>
      <c r="C409" s="1"/>
      <c r="D409" s="1"/>
      <c r="E409" s="1"/>
      <c r="F409" s="1"/>
    </row>
    <row r="410" spans="1:6" x14ac:dyDescent="0.25">
      <c r="A410" s="1"/>
      <c r="B410" s="1"/>
      <c r="C410" s="1"/>
      <c r="D410" s="1"/>
      <c r="E410" s="1"/>
      <c r="F410" s="1"/>
    </row>
    <row r="411" spans="1:6" x14ac:dyDescent="0.25">
      <c r="A411" s="1"/>
      <c r="B411" s="1"/>
      <c r="C411" s="1"/>
      <c r="D411" s="1"/>
      <c r="E411" s="1"/>
      <c r="F411" s="1"/>
    </row>
    <row r="412" spans="1:6" x14ac:dyDescent="0.25">
      <c r="A412" s="1"/>
      <c r="B412" s="1"/>
      <c r="C412" s="1"/>
      <c r="D412" s="1"/>
      <c r="E412" s="1"/>
      <c r="F412" s="1"/>
    </row>
    <row r="413" spans="1:6" x14ac:dyDescent="0.25">
      <c r="A413" s="1"/>
      <c r="B413" s="1"/>
      <c r="C413" s="1"/>
      <c r="D413" s="1"/>
      <c r="E413" s="1"/>
      <c r="F413" s="1"/>
    </row>
    <row r="414" spans="1:6" x14ac:dyDescent="0.25">
      <c r="A414" s="1"/>
      <c r="B414" s="1"/>
      <c r="C414" s="1"/>
      <c r="D414" s="1"/>
      <c r="E414" s="1"/>
      <c r="F414" s="1"/>
    </row>
    <row r="415" spans="1:6" x14ac:dyDescent="0.25">
      <c r="A415" s="1"/>
      <c r="B415" s="1"/>
      <c r="C415" s="1"/>
      <c r="D415" s="1"/>
      <c r="E415" s="1"/>
      <c r="F415" s="1"/>
    </row>
    <row r="416" spans="1:6" x14ac:dyDescent="0.25">
      <c r="A416" s="1"/>
      <c r="B416" s="1"/>
      <c r="C416" s="1"/>
      <c r="D416" s="1"/>
      <c r="E416" s="1"/>
      <c r="F416" s="1"/>
    </row>
    <row r="417" spans="1:6" x14ac:dyDescent="0.25">
      <c r="A417" s="1"/>
      <c r="B417" s="1"/>
      <c r="C417" s="1"/>
      <c r="D417" s="1"/>
      <c r="E417" s="1"/>
      <c r="F417" s="1"/>
    </row>
    <row r="418" spans="1:6" x14ac:dyDescent="0.25">
      <c r="A418" s="1"/>
      <c r="B418" s="1"/>
      <c r="C418" s="1"/>
      <c r="D418" s="1"/>
      <c r="E418" s="1"/>
      <c r="F418" s="1"/>
    </row>
    <row r="419" spans="1:6" x14ac:dyDescent="0.25">
      <c r="A419" s="1"/>
      <c r="B419" s="1"/>
      <c r="C419" s="1"/>
      <c r="D419" s="1"/>
      <c r="E419" s="1"/>
      <c r="F419" s="1"/>
    </row>
    <row r="420" spans="1:6" x14ac:dyDescent="0.25">
      <c r="A420" s="1"/>
      <c r="B420" s="1"/>
      <c r="C420" s="1"/>
      <c r="D420" s="1"/>
      <c r="E420" s="1"/>
      <c r="F420" s="1"/>
    </row>
    <row r="421" spans="1:6" x14ac:dyDescent="0.25">
      <c r="A421" s="1"/>
      <c r="B421" s="1"/>
      <c r="C421" s="1"/>
      <c r="D421" s="1"/>
      <c r="E421" s="1"/>
      <c r="F421" s="1"/>
    </row>
    <row r="422" spans="1:6" x14ac:dyDescent="0.25">
      <c r="A422" s="1"/>
      <c r="B422" s="1"/>
      <c r="C422" s="1"/>
      <c r="D422" s="1"/>
      <c r="E422" s="1"/>
      <c r="F422" s="1"/>
    </row>
    <row r="423" spans="1:6" x14ac:dyDescent="0.25">
      <c r="A423" s="1"/>
      <c r="B423" s="1"/>
      <c r="C423" s="1"/>
      <c r="D423" s="1"/>
      <c r="E423" s="1"/>
      <c r="F423" s="1"/>
    </row>
    <row r="424" spans="1:6" x14ac:dyDescent="0.25">
      <c r="A424" s="1"/>
      <c r="B424" s="1"/>
      <c r="C424" s="1"/>
      <c r="D424" s="1"/>
      <c r="E424" s="1"/>
      <c r="F424" s="1"/>
    </row>
    <row r="425" spans="1:6" x14ac:dyDescent="0.25">
      <c r="A425" s="1"/>
      <c r="B425" s="1"/>
      <c r="C425" s="1"/>
      <c r="D425" s="1"/>
      <c r="E425" s="1"/>
      <c r="F425" s="1"/>
    </row>
    <row r="426" spans="1:6" x14ac:dyDescent="0.25">
      <c r="A426" s="1"/>
      <c r="B426" s="1"/>
      <c r="C426" s="1"/>
      <c r="D426" s="1"/>
      <c r="E426" s="1"/>
      <c r="F426" s="1"/>
    </row>
    <row r="427" spans="1:6" x14ac:dyDescent="0.25">
      <c r="A427" s="1"/>
      <c r="B427" s="1"/>
      <c r="C427" s="1"/>
      <c r="D427" s="1"/>
      <c r="E427" s="1"/>
      <c r="F427" s="1"/>
    </row>
    <row r="428" spans="1:6" x14ac:dyDescent="0.25">
      <c r="A428" s="1"/>
      <c r="B428" s="1"/>
      <c r="C428" s="1"/>
      <c r="D428" s="1"/>
      <c r="E428" s="1"/>
      <c r="F428" s="1"/>
    </row>
    <row r="429" spans="1:6" x14ac:dyDescent="0.25">
      <c r="A429" s="1"/>
      <c r="B429" s="1"/>
      <c r="C429" s="1"/>
      <c r="D429" s="1"/>
      <c r="E429" s="1"/>
      <c r="F429" s="1"/>
    </row>
    <row r="430" spans="1:6" x14ac:dyDescent="0.25">
      <c r="A430" s="1"/>
      <c r="B430" s="1"/>
      <c r="C430" s="1"/>
      <c r="D430" s="1"/>
      <c r="E430" s="1"/>
      <c r="F430" s="1"/>
    </row>
    <row r="431" spans="1:6" x14ac:dyDescent="0.25">
      <c r="A431" s="1"/>
      <c r="B431" s="1"/>
      <c r="C431" s="1"/>
      <c r="D431" s="1"/>
      <c r="E431" s="1"/>
      <c r="F431" s="1"/>
    </row>
    <row r="432" spans="1:6" x14ac:dyDescent="0.25">
      <c r="A432" s="1"/>
      <c r="B432" s="1"/>
      <c r="C432" s="1"/>
      <c r="D432" s="1"/>
      <c r="E432" s="1"/>
      <c r="F432" s="1"/>
    </row>
    <row r="433" spans="1:6" x14ac:dyDescent="0.25">
      <c r="A433" s="1"/>
      <c r="B433" s="1"/>
      <c r="C433" s="1"/>
      <c r="D433" s="1"/>
      <c r="E433" s="1"/>
      <c r="F433" s="1"/>
    </row>
    <row r="434" spans="1:6" x14ac:dyDescent="0.25">
      <c r="A434" s="1"/>
      <c r="B434" s="1"/>
      <c r="C434" s="1"/>
      <c r="D434" s="1"/>
      <c r="E434" s="1"/>
      <c r="F434" s="1"/>
    </row>
    <row r="435" spans="1:6" x14ac:dyDescent="0.25">
      <c r="A435" s="1"/>
      <c r="B435" s="1"/>
      <c r="C435" s="1"/>
      <c r="D435" s="1"/>
      <c r="E435" s="1"/>
      <c r="F435" s="1"/>
    </row>
    <row r="436" spans="1:6" x14ac:dyDescent="0.25">
      <c r="A436" s="1"/>
      <c r="B436" s="1"/>
      <c r="C436" s="1"/>
      <c r="D436" s="1"/>
      <c r="E436" s="1"/>
      <c r="F436" s="1"/>
    </row>
    <row r="437" spans="1:6" x14ac:dyDescent="0.25">
      <c r="A437" s="1"/>
      <c r="B437" s="1"/>
      <c r="C437" s="1"/>
      <c r="D437" s="1"/>
      <c r="E437" s="1"/>
      <c r="F437" s="1"/>
    </row>
    <row r="438" spans="1:6" x14ac:dyDescent="0.25">
      <c r="A438" s="1"/>
      <c r="B438" s="1"/>
      <c r="C438" s="1"/>
      <c r="D438" s="1"/>
      <c r="E438" s="1"/>
      <c r="F438" s="1"/>
    </row>
    <row r="439" spans="1:6" x14ac:dyDescent="0.25">
      <c r="A439" s="1"/>
      <c r="B439" s="1"/>
      <c r="C439" s="1"/>
      <c r="D439" s="1"/>
      <c r="E439" s="1"/>
      <c r="F439" s="1"/>
    </row>
    <row r="440" spans="1:6" x14ac:dyDescent="0.25">
      <c r="A440" s="1"/>
      <c r="B440" s="1"/>
      <c r="C440" s="1"/>
      <c r="D440" s="1"/>
      <c r="E440" s="1"/>
      <c r="F440" s="1"/>
    </row>
    <row r="441" spans="1:6" x14ac:dyDescent="0.25">
      <c r="A441" s="1"/>
      <c r="B441" s="1"/>
      <c r="C441" s="1"/>
      <c r="D441" s="1"/>
      <c r="E441" s="1"/>
      <c r="F441" s="1"/>
    </row>
    <row r="442" spans="1:6" x14ac:dyDescent="0.25">
      <c r="A442" s="1"/>
      <c r="B442" s="1"/>
      <c r="C442" s="1"/>
      <c r="D442" s="1"/>
      <c r="E442" s="1"/>
      <c r="F442" s="1"/>
    </row>
    <row r="443" spans="1:6" x14ac:dyDescent="0.25">
      <c r="A443" s="1"/>
      <c r="B443" s="1"/>
      <c r="C443" s="1"/>
      <c r="D443" s="1"/>
      <c r="E443" s="1"/>
      <c r="F443" s="1"/>
    </row>
    <row r="444" spans="1:6" x14ac:dyDescent="0.25">
      <c r="A444" s="1"/>
      <c r="B444" s="1"/>
      <c r="C444" s="1"/>
      <c r="D444" s="1"/>
      <c r="E444" s="1"/>
      <c r="F444" s="1"/>
    </row>
    <row r="445" spans="1:6" x14ac:dyDescent="0.25">
      <c r="A445" s="1"/>
      <c r="B445" s="1"/>
      <c r="C445" s="1"/>
      <c r="D445" s="1"/>
      <c r="E445" s="1"/>
      <c r="F445" s="1"/>
    </row>
    <row r="446" spans="1:6" x14ac:dyDescent="0.25">
      <c r="A446" s="1"/>
      <c r="B446" s="1"/>
      <c r="C446" s="1"/>
      <c r="D446" s="1"/>
      <c r="E446" s="1"/>
      <c r="F446" s="1"/>
    </row>
    <row r="447" spans="1:6" x14ac:dyDescent="0.25">
      <c r="A447" s="1"/>
      <c r="B447" s="1"/>
      <c r="C447" s="1"/>
      <c r="D447" s="1"/>
      <c r="E447" s="1"/>
      <c r="F447" s="1"/>
    </row>
    <row r="448" spans="1:6" x14ac:dyDescent="0.25">
      <c r="A448" s="1"/>
      <c r="B448" s="1"/>
      <c r="C448" s="1"/>
      <c r="D448" s="1"/>
      <c r="E448" s="1"/>
      <c r="F448" s="1"/>
    </row>
    <row r="449" spans="1:6" x14ac:dyDescent="0.25">
      <c r="A449" s="1"/>
      <c r="B449" s="1"/>
      <c r="C449" s="1"/>
      <c r="D449" s="1"/>
      <c r="E449" s="1"/>
      <c r="F449" s="1"/>
    </row>
    <row r="450" spans="1:6" x14ac:dyDescent="0.25">
      <c r="A450" s="1"/>
      <c r="B450" s="1"/>
      <c r="C450" s="1"/>
      <c r="D450" s="1"/>
      <c r="E450" s="1"/>
      <c r="F450" s="1"/>
    </row>
    <row r="451" spans="1:6" x14ac:dyDescent="0.25">
      <c r="A451" s="1"/>
      <c r="B451" s="1"/>
      <c r="C451" s="1"/>
      <c r="D451" s="1"/>
      <c r="E451" s="1"/>
      <c r="F451" s="1"/>
    </row>
    <row r="452" spans="1:6" x14ac:dyDescent="0.25">
      <c r="A452" s="1"/>
      <c r="B452" s="1"/>
      <c r="C452" s="1"/>
      <c r="D452" s="1"/>
      <c r="E452" s="1"/>
      <c r="F452" s="1"/>
    </row>
    <row r="453" spans="1:6" x14ac:dyDescent="0.25">
      <c r="A453" s="1"/>
      <c r="B453" s="1"/>
      <c r="C453" s="1"/>
      <c r="D453" s="1"/>
      <c r="E453" s="1"/>
      <c r="F453" s="1"/>
    </row>
    <row r="454" spans="1:6" x14ac:dyDescent="0.25">
      <c r="A454" s="1"/>
      <c r="B454" s="1"/>
      <c r="C454" s="1"/>
      <c r="D454" s="1"/>
      <c r="E454" s="1"/>
      <c r="F454" s="1"/>
    </row>
    <row r="455" spans="1:6" x14ac:dyDescent="0.25">
      <c r="A455" s="1"/>
      <c r="B455" s="1"/>
      <c r="C455" s="1"/>
      <c r="D455" s="1"/>
      <c r="E455" s="1"/>
      <c r="F455" s="1"/>
    </row>
    <row r="456" spans="1:6" x14ac:dyDescent="0.25">
      <c r="A456" s="1"/>
      <c r="B456" s="1"/>
      <c r="C456" s="1"/>
      <c r="D456" s="1"/>
      <c r="E456" s="1"/>
      <c r="F456" s="1"/>
    </row>
    <row r="457" spans="1:6" x14ac:dyDescent="0.25">
      <c r="A457" s="1"/>
      <c r="B457" s="1"/>
      <c r="C457" s="1"/>
      <c r="D457" s="1"/>
      <c r="E457" s="1"/>
      <c r="F457" s="1"/>
    </row>
    <row r="458" spans="1:6" x14ac:dyDescent="0.25">
      <c r="A458" s="1"/>
      <c r="B458" s="1"/>
      <c r="C458" s="1"/>
      <c r="D458" s="1"/>
      <c r="E458" s="1"/>
      <c r="F458" s="1"/>
    </row>
    <row r="459" spans="1:6" x14ac:dyDescent="0.25">
      <c r="A459" s="1"/>
      <c r="B459" s="1"/>
      <c r="C459" s="1"/>
      <c r="D459" s="1"/>
      <c r="E459" s="1"/>
      <c r="F459" s="1"/>
    </row>
    <row r="460" spans="1:6" x14ac:dyDescent="0.25">
      <c r="A460" s="1"/>
      <c r="B460" s="1"/>
      <c r="C460" s="1"/>
      <c r="D460" s="1"/>
      <c r="E460" s="1"/>
      <c r="F460" s="1"/>
    </row>
    <row r="461" spans="1:6" x14ac:dyDescent="0.25">
      <c r="A461" s="1"/>
      <c r="B461" s="1"/>
      <c r="C461" s="1"/>
      <c r="D461" s="1"/>
      <c r="E461" s="1"/>
      <c r="F461" s="1"/>
    </row>
    <row r="462" spans="1:6" x14ac:dyDescent="0.25">
      <c r="A462" s="1"/>
      <c r="B462" s="1"/>
      <c r="C462" s="1"/>
      <c r="D462" s="1"/>
      <c r="E462" s="1"/>
      <c r="F462" s="1"/>
    </row>
    <row r="463" spans="1:6" x14ac:dyDescent="0.25">
      <c r="A463" s="1"/>
      <c r="B463" s="1"/>
      <c r="C463" s="1"/>
      <c r="D463" s="1"/>
      <c r="E463" s="1"/>
      <c r="F463" s="1"/>
    </row>
    <row r="464" spans="1:6" x14ac:dyDescent="0.25">
      <c r="A464" s="1"/>
      <c r="B464" s="1"/>
      <c r="C464" s="1"/>
      <c r="D464" s="1"/>
      <c r="E464" s="1"/>
      <c r="F464" s="1"/>
    </row>
    <row r="465" spans="1:6" x14ac:dyDescent="0.25">
      <c r="A465" s="1"/>
      <c r="B465" s="1"/>
      <c r="C465" s="1"/>
      <c r="D465" s="1"/>
      <c r="E465" s="1"/>
      <c r="F465" s="1"/>
    </row>
    <row r="466" spans="1:6" x14ac:dyDescent="0.25">
      <c r="A466" s="1"/>
      <c r="B466" s="1"/>
      <c r="C466" s="1"/>
      <c r="D466" s="1"/>
      <c r="E466" s="1"/>
      <c r="F466" s="1"/>
    </row>
    <row r="467" spans="1:6" x14ac:dyDescent="0.25">
      <c r="A467" s="1"/>
      <c r="B467" s="1"/>
      <c r="C467" s="1"/>
      <c r="D467" s="1"/>
      <c r="E467" s="1"/>
      <c r="F467" s="1"/>
    </row>
    <row r="468" spans="1:6" x14ac:dyDescent="0.25">
      <c r="A468" s="1"/>
      <c r="B468" s="1"/>
      <c r="C468" s="1"/>
      <c r="D468" s="1"/>
      <c r="E468" s="1"/>
      <c r="F468" s="1"/>
    </row>
    <row r="469" spans="1:6" x14ac:dyDescent="0.25">
      <c r="A469" s="1"/>
      <c r="B469" s="1"/>
      <c r="C469" s="1"/>
      <c r="D469" s="1"/>
      <c r="E469" s="1"/>
      <c r="F469" s="1"/>
    </row>
    <row r="470" spans="1:6" x14ac:dyDescent="0.25">
      <c r="A470" s="1"/>
      <c r="B470" s="1"/>
      <c r="C470" s="1"/>
      <c r="D470" s="1"/>
      <c r="E470" s="1"/>
      <c r="F470" s="1"/>
    </row>
    <row r="471" spans="1:6" x14ac:dyDescent="0.25">
      <c r="A471" s="1"/>
      <c r="B471" s="1"/>
      <c r="C471" s="1"/>
      <c r="D471" s="1"/>
      <c r="E471" s="1"/>
      <c r="F471" s="1"/>
    </row>
    <row r="472" spans="1:6" x14ac:dyDescent="0.25">
      <c r="A472" s="1"/>
      <c r="B472" s="1"/>
      <c r="C472" s="1"/>
      <c r="D472" s="1"/>
      <c r="E472" s="1"/>
      <c r="F472" s="1"/>
    </row>
    <row r="473" spans="1:6" x14ac:dyDescent="0.25">
      <c r="A473" s="1"/>
      <c r="B473" s="1"/>
      <c r="C473" s="1"/>
      <c r="D473" s="1"/>
      <c r="E473" s="1"/>
      <c r="F473" s="1"/>
    </row>
    <row r="474" spans="1:6" x14ac:dyDescent="0.25">
      <c r="A474" s="1"/>
      <c r="B474" s="1"/>
      <c r="C474" s="1"/>
      <c r="D474" s="1"/>
      <c r="E474" s="1"/>
      <c r="F474" s="1"/>
    </row>
    <row r="475" spans="1:6" x14ac:dyDescent="0.25">
      <c r="A475" s="1"/>
      <c r="B475" s="1"/>
      <c r="C475" s="1"/>
      <c r="D475" s="1"/>
      <c r="E475" s="1"/>
      <c r="F475" s="1"/>
    </row>
    <row r="476" spans="1:6" x14ac:dyDescent="0.25">
      <c r="A476" s="1"/>
      <c r="B476" s="1"/>
      <c r="C476" s="1"/>
      <c r="D476" s="1"/>
      <c r="E476" s="1"/>
      <c r="F476" s="1"/>
    </row>
    <row r="477" spans="1:6" x14ac:dyDescent="0.25">
      <c r="A477" s="1"/>
      <c r="B477" s="1"/>
      <c r="C477" s="1"/>
      <c r="D477" s="1"/>
      <c r="E477" s="1"/>
      <c r="F477" s="1"/>
    </row>
    <row r="478" spans="1:6" x14ac:dyDescent="0.25">
      <c r="A478" s="1"/>
      <c r="B478" s="1"/>
      <c r="C478" s="1"/>
      <c r="D478" s="1"/>
      <c r="E478" s="1"/>
      <c r="F478" s="1"/>
    </row>
    <row r="479" spans="1:6" x14ac:dyDescent="0.25">
      <c r="A479" s="1"/>
      <c r="B479" s="1"/>
      <c r="C479" s="1"/>
      <c r="D479" s="1"/>
      <c r="E479" s="1"/>
      <c r="F479" s="1"/>
    </row>
    <row r="480" spans="1:6" x14ac:dyDescent="0.25">
      <c r="A480" s="1"/>
      <c r="B480" s="1"/>
      <c r="C480" s="1"/>
      <c r="D480" s="1"/>
      <c r="E480" s="1"/>
      <c r="F480" s="1"/>
    </row>
    <row r="481" spans="1:6" x14ac:dyDescent="0.25">
      <c r="A481" s="1"/>
      <c r="B481" s="1"/>
      <c r="C481" s="1"/>
      <c r="D481" s="1"/>
      <c r="E481" s="1"/>
      <c r="F481" s="1"/>
    </row>
    <row r="482" spans="1:6" x14ac:dyDescent="0.25">
      <c r="A482" s="1"/>
      <c r="B482" s="1"/>
      <c r="C482" s="1"/>
      <c r="D482" s="1"/>
      <c r="E482" s="1"/>
      <c r="F482" s="1"/>
    </row>
    <row r="483" spans="1:6" x14ac:dyDescent="0.25">
      <c r="A483" s="1"/>
      <c r="B483" s="1"/>
      <c r="C483" s="1"/>
      <c r="D483" s="1"/>
      <c r="E483" s="1"/>
      <c r="F483" s="1"/>
    </row>
    <row r="484" spans="1:6" x14ac:dyDescent="0.25">
      <c r="A484" s="1"/>
      <c r="B484" s="1"/>
      <c r="C484" s="1"/>
      <c r="D484" s="1"/>
      <c r="E484" s="1"/>
      <c r="F484" s="1"/>
    </row>
    <row r="485" spans="1:6" x14ac:dyDescent="0.25">
      <c r="A485" s="1"/>
      <c r="B485" s="1"/>
      <c r="C485" s="1"/>
      <c r="D485" s="1"/>
      <c r="E485" s="1"/>
      <c r="F485" s="1"/>
    </row>
    <row r="486" spans="1:6" x14ac:dyDescent="0.25">
      <c r="A486" s="1"/>
      <c r="B486" s="1"/>
      <c r="C486" s="1"/>
      <c r="D486" s="1"/>
      <c r="E486" s="1"/>
      <c r="F486" s="1"/>
    </row>
    <row r="487" spans="1:6" x14ac:dyDescent="0.25">
      <c r="A487" s="1"/>
      <c r="B487" s="1"/>
      <c r="C487" s="1"/>
      <c r="D487" s="1"/>
      <c r="E487" s="1"/>
      <c r="F487" s="1"/>
    </row>
    <row r="488" spans="1:6" x14ac:dyDescent="0.25">
      <c r="A488" s="1"/>
      <c r="B488" s="1"/>
      <c r="C488" s="1"/>
      <c r="D488" s="1"/>
      <c r="E488" s="1"/>
      <c r="F488" s="1"/>
    </row>
    <row r="489" spans="1:6" x14ac:dyDescent="0.25">
      <c r="A489" s="1"/>
      <c r="B489" s="1"/>
      <c r="C489" s="1"/>
      <c r="D489" s="1"/>
      <c r="E489" s="1"/>
      <c r="F489" s="1"/>
    </row>
    <row r="490" spans="1:6" x14ac:dyDescent="0.25">
      <c r="A490" s="1"/>
      <c r="B490" s="1"/>
      <c r="C490" s="1"/>
      <c r="D490" s="1"/>
      <c r="E490" s="1"/>
      <c r="F490" s="1"/>
    </row>
    <row r="491" spans="1:6" x14ac:dyDescent="0.25">
      <c r="A491" s="1"/>
      <c r="B491" s="1"/>
      <c r="C491" s="1"/>
      <c r="D491" s="1"/>
      <c r="E491" s="1"/>
      <c r="F491" s="1"/>
    </row>
    <row r="492" spans="1:6" x14ac:dyDescent="0.25">
      <c r="A492" s="1"/>
      <c r="B492" s="1"/>
      <c r="C492" s="1"/>
      <c r="D492" s="1"/>
      <c r="E492" s="1"/>
      <c r="F492" s="1"/>
    </row>
    <row r="493" spans="1:6" x14ac:dyDescent="0.25">
      <c r="A493" s="1"/>
      <c r="B493" s="1"/>
      <c r="C493" s="1"/>
      <c r="D493" s="1"/>
      <c r="E493" s="1"/>
      <c r="F493" s="1"/>
    </row>
    <row r="494" spans="1:6" x14ac:dyDescent="0.25">
      <c r="A494" s="1"/>
      <c r="B494" s="1"/>
      <c r="C494" s="1"/>
      <c r="D494" s="1"/>
      <c r="E494" s="1"/>
      <c r="F494" s="1"/>
    </row>
    <row r="495" spans="1:6" x14ac:dyDescent="0.25">
      <c r="A495" s="1"/>
      <c r="B495" s="1"/>
      <c r="C495" s="1"/>
      <c r="D495" s="1"/>
      <c r="E495" s="1"/>
      <c r="F495" s="1"/>
    </row>
    <row r="496" spans="1:6" x14ac:dyDescent="0.25">
      <c r="A496" s="1"/>
      <c r="B496" s="1"/>
      <c r="C496" s="1"/>
      <c r="D496" s="1"/>
      <c r="E496" s="1"/>
      <c r="F496" s="1"/>
    </row>
    <row r="497" spans="1:6" x14ac:dyDescent="0.25">
      <c r="A497" s="1"/>
      <c r="B497" s="1"/>
      <c r="C497" s="1"/>
      <c r="D497" s="1"/>
      <c r="E497" s="1"/>
      <c r="F497" s="1"/>
    </row>
    <row r="498" spans="1:6" x14ac:dyDescent="0.25">
      <c r="A498" s="1"/>
      <c r="B498" s="1"/>
      <c r="C498" s="1"/>
      <c r="D498" s="1"/>
      <c r="E498" s="1"/>
      <c r="F498" s="1"/>
    </row>
    <row r="499" spans="1:6" x14ac:dyDescent="0.25">
      <c r="A499" s="1"/>
      <c r="B499" s="1"/>
      <c r="C499" s="1"/>
      <c r="D499" s="1"/>
      <c r="E499" s="1"/>
      <c r="F499" s="1"/>
    </row>
    <row r="500" spans="1:6" x14ac:dyDescent="0.25">
      <c r="A500" s="1"/>
      <c r="B500" s="1"/>
      <c r="C500" s="1"/>
      <c r="D500" s="1"/>
      <c r="E500" s="1"/>
      <c r="F500" s="1"/>
    </row>
  </sheetData>
  <mergeCells count="3">
    <mergeCell ref="A1:D1"/>
    <mergeCell ref="A2:D2"/>
    <mergeCell ref="A3:D3"/>
  </mergeCells>
  <printOptions horizontalCentered="1"/>
  <pageMargins left="0.7" right="0.7" top="0.75" bottom="0.75" header="0.3" footer="0.3"/>
  <pageSetup paperSize="9" scale="95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252"/>
  <sheetViews>
    <sheetView workbookViewId="0">
      <pane ySplit="8" topLeftCell="A9" activePane="bottomLeft" state="frozen"/>
      <selection pane="bottomLeft" activeCell="B3" sqref="B3:H3"/>
    </sheetView>
  </sheetViews>
  <sheetFormatPr defaultColWidth="0" defaultRowHeight="15" x14ac:dyDescent="0.25"/>
  <cols>
    <col min="1" max="1" width="4.7109375" hidden="1" customWidth="1"/>
    <col min="2" max="2" width="5.7109375" customWidth="1"/>
    <col min="3" max="3" width="12.7109375" customWidth="1"/>
    <col min="4" max="4" width="44.7109375" customWidth="1"/>
    <col min="5" max="5" width="5.7109375" customWidth="1"/>
    <col min="6" max="8" width="9.7109375" customWidth="1"/>
    <col min="9" max="9" width="10.7109375" customWidth="1"/>
    <col min="10" max="15" width="0" hidden="1" customWidth="1"/>
    <col min="16" max="16" width="9.7109375" customWidth="1"/>
    <col min="17" max="18" width="0" hidden="1" customWidth="1"/>
    <col min="19" max="19" width="7.7109375" customWidth="1"/>
    <col min="20" max="21" width="0" hidden="1" customWidth="1"/>
    <col min="22" max="22" width="7.7109375" customWidth="1"/>
    <col min="23" max="26" width="0" hidden="1" customWidth="1"/>
    <col min="27" max="27" width="9.140625" customWidth="1"/>
    <col min="28" max="16384" width="9.140625" hidden="1"/>
  </cols>
  <sheetData>
    <row r="1" spans="1:26" ht="20.100000000000001" customHeight="1" x14ac:dyDescent="0.25">
      <c r="A1" s="11"/>
      <c r="B1" s="216" t="s">
        <v>19</v>
      </c>
      <c r="C1" s="217"/>
      <c r="D1" s="217"/>
      <c r="E1" s="217"/>
      <c r="F1" s="217"/>
      <c r="G1" s="217"/>
      <c r="H1" s="218"/>
      <c r="I1" s="156" t="s">
        <v>98</v>
      </c>
      <c r="J1" s="11"/>
      <c r="K1" s="3"/>
      <c r="L1" s="3"/>
      <c r="M1" s="3"/>
      <c r="N1" s="3"/>
      <c r="O1" s="3"/>
      <c r="P1" s="5" t="s">
        <v>99</v>
      </c>
      <c r="Q1" s="1"/>
      <c r="R1" s="1"/>
      <c r="S1" s="3"/>
      <c r="V1" s="3"/>
      <c r="W1">
        <v>30.126000000000001</v>
      </c>
    </row>
    <row r="2" spans="1:26" ht="20.100000000000001" customHeight="1" x14ac:dyDescent="0.25">
      <c r="A2" s="11"/>
      <c r="B2" s="216" t="s">
        <v>20</v>
      </c>
      <c r="C2" s="217"/>
      <c r="D2" s="217"/>
      <c r="E2" s="217"/>
      <c r="F2" s="217"/>
      <c r="G2" s="217"/>
      <c r="H2" s="218"/>
      <c r="I2" s="156" t="s">
        <v>16</v>
      </c>
      <c r="J2" s="11"/>
      <c r="K2" s="3"/>
      <c r="L2" s="3"/>
      <c r="M2" s="3"/>
      <c r="N2" s="3"/>
      <c r="O2" s="3"/>
      <c r="P2" s="5"/>
      <c r="Q2" s="1"/>
      <c r="R2" s="1"/>
      <c r="S2" s="3"/>
      <c r="V2" s="3"/>
    </row>
    <row r="3" spans="1:26" ht="20.100000000000001" customHeight="1" x14ac:dyDescent="0.25">
      <c r="A3" s="11"/>
      <c r="B3" s="216" t="s">
        <v>494</v>
      </c>
      <c r="C3" s="217"/>
      <c r="D3" s="217"/>
      <c r="E3" s="217"/>
      <c r="F3" s="217"/>
      <c r="G3" s="217"/>
      <c r="H3" s="218"/>
      <c r="I3" s="156" t="s">
        <v>100</v>
      </c>
      <c r="J3" s="11"/>
      <c r="K3" s="3"/>
      <c r="L3" s="3"/>
      <c r="M3" s="3"/>
      <c r="N3" s="3"/>
      <c r="O3" s="3"/>
      <c r="P3" s="5"/>
      <c r="Q3" s="1"/>
      <c r="R3" s="1"/>
      <c r="S3" s="3"/>
      <c r="V3" s="3"/>
    </row>
    <row r="4" spans="1:26" x14ac:dyDescent="0.25">
      <c r="A4" s="3"/>
      <c r="B4" s="5" t="s">
        <v>101</v>
      </c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1"/>
      <c r="R4" s="1"/>
      <c r="S4" s="3"/>
      <c r="V4" s="3"/>
    </row>
    <row r="5" spans="1:26" x14ac:dyDescent="0.25">
      <c r="A5" s="3"/>
      <c r="B5" s="157" t="s">
        <v>15</v>
      </c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1"/>
      <c r="R5" s="1"/>
      <c r="S5" s="3"/>
      <c r="V5" s="3"/>
    </row>
    <row r="6" spans="1:26" x14ac:dyDescent="0.25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1"/>
      <c r="R6" s="1"/>
      <c r="S6" s="3"/>
      <c r="V6" s="3"/>
    </row>
    <row r="7" spans="1:26" x14ac:dyDescent="0.25">
      <c r="A7" s="13"/>
      <c r="B7" s="14" t="s">
        <v>61</v>
      </c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  <c r="Q7" s="1"/>
      <c r="R7" s="1"/>
      <c r="S7" s="13"/>
      <c r="V7" s="13"/>
    </row>
    <row r="8" spans="1:26" ht="15.75" x14ac:dyDescent="0.25">
      <c r="A8" s="159" t="s">
        <v>88</v>
      </c>
      <c r="B8" s="159" t="s">
        <v>89</v>
      </c>
      <c r="C8" s="159" t="s">
        <v>90</v>
      </c>
      <c r="D8" s="159" t="s">
        <v>91</v>
      </c>
      <c r="E8" s="159" t="s">
        <v>92</v>
      </c>
      <c r="F8" s="159" t="s">
        <v>93</v>
      </c>
      <c r="G8" s="159" t="s">
        <v>52</v>
      </c>
      <c r="H8" s="159" t="s">
        <v>53</v>
      </c>
      <c r="I8" s="159" t="s">
        <v>94</v>
      </c>
      <c r="J8" s="159"/>
      <c r="K8" s="159"/>
      <c r="L8" s="159"/>
      <c r="M8" s="159"/>
      <c r="N8" s="159"/>
      <c r="O8" s="159"/>
      <c r="P8" s="159" t="s">
        <v>95</v>
      </c>
      <c r="Q8" s="154"/>
      <c r="R8" s="154"/>
      <c r="S8" s="159" t="s">
        <v>96</v>
      </c>
      <c r="T8" s="155"/>
      <c r="U8" s="155"/>
      <c r="V8" s="159" t="s">
        <v>97</v>
      </c>
      <c r="W8" s="153"/>
      <c r="X8" s="153"/>
      <c r="Y8" s="153"/>
      <c r="Z8" s="153"/>
    </row>
    <row r="9" spans="1:26" x14ac:dyDescent="0.25">
      <c r="A9" s="142"/>
      <c r="B9" s="142"/>
      <c r="C9" s="160"/>
      <c r="D9" s="146" t="s">
        <v>62</v>
      </c>
      <c r="E9" s="142"/>
      <c r="F9" s="161"/>
      <c r="G9" s="143"/>
      <c r="H9" s="143"/>
      <c r="I9" s="143"/>
      <c r="J9" s="142"/>
      <c r="K9" s="142"/>
      <c r="L9" s="142"/>
      <c r="M9" s="142"/>
      <c r="N9" s="142"/>
      <c r="O9" s="142"/>
      <c r="P9" s="142"/>
      <c r="Q9" s="148"/>
      <c r="R9" s="148"/>
      <c r="S9" s="142"/>
      <c r="T9" s="145"/>
      <c r="U9" s="145"/>
      <c r="V9" s="142"/>
      <c r="W9" s="145"/>
      <c r="X9" s="145"/>
      <c r="Y9" s="145"/>
      <c r="Z9" s="145"/>
    </row>
    <row r="10" spans="1:26" x14ac:dyDescent="0.25">
      <c r="A10" s="148"/>
      <c r="B10" s="148"/>
      <c r="C10" s="163">
        <v>1</v>
      </c>
      <c r="D10" s="163" t="s">
        <v>63</v>
      </c>
      <c r="E10" s="148"/>
      <c r="F10" s="162"/>
      <c r="G10" s="149"/>
      <c r="H10" s="149"/>
      <c r="I10" s="149"/>
      <c r="J10" s="148"/>
      <c r="K10" s="148"/>
      <c r="L10" s="148"/>
      <c r="M10" s="148"/>
      <c r="N10" s="148"/>
      <c r="O10" s="148"/>
      <c r="P10" s="148"/>
      <c r="Q10" s="148"/>
      <c r="R10" s="148"/>
      <c r="S10" s="148"/>
      <c r="T10" s="145"/>
      <c r="U10" s="145"/>
      <c r="V10" s="148"/>
      <c r="W10" s="145"/>
      <c r="X10" s="145"/>
      <c r="Y10" s="145"/>
      <c r="Z10" s="145"/>
    </row>
    <row r="11" spans="1:26" ht="24.95" customHeight="1" x14ac:dyDescent="0.25">
      <c r="A11" s="169"/>
      <c r="B11" s="164" t="s">
        <v>102</v>
      </c>
      <c r="C11" s="170" t="s">
        <v>103</v>
      </c>
      <c r="D11" s="164" t="s">
        <v>104</v>
      </c>
      <c r="E11" s="164" t="s">
        <v>105</v>
      </c>
      <c r="F11" s="165">
        <v>10.5</v>
      </c>
      <c r="G11" s="171"/>
      <c r="H11" s="171"/>
      <c r="I11" s="166">
        <f>ROUND(F11*(G11+H11),2)</f>
        <v>0</v>
      </c>
      <c r="J11" s="164">
        <f>ROUND(F11*(N11),2)</f>
        <v>0</v>
      </c>
      <c r="K11" s="167">
        <f>ROUND(F11*(O11),2)</f>
        <v>0</v>
      </c>
      <c r="L11" s="167">
        <f>ROUND(F11*(G11),2)</f>
        <v>0</v>
      </c>
      <c r="M11" s="167">
        <f>ROUND(F11*(H11),2)</f>
        <v>0</v>
      </c>
      <c r="N11" s="167">
        <v>0</v>
      </c>
      <c r="O11" s="167"/>
      <c r="P11" s="172"/>
      <c r="Q11" s="172"/>
      <c r="R11" s="172"/>
      <c r="S11" s="167">
        <f>ROUND(F11*(P11),3)</f>
        <v>0</v>
      </c>
      <c r="T11" s="168"/>
      <c r="U11" s="168"/>
      <c r="V11" s="172"/>
      <c r="Z11">
        <v>0</v>
      </c>
    </row>
    <row r="12" spans="1:26" ht="24.95" customHeight="1" x14ac:dyDescent="0.25">
      <c r="A12" s="169"/>
      <c r="B12" s="164" t="s">
        <v>102</v>
      </c>
      <c r="C12" s="170" t="s">
        <v>106</v>
      </c>
      <c r="D12" s="164" t="s">
        <v>107</v>
      </c>
      <c r="E12" s="164" t="s">
        <v>105</v>
      </c>
      <c r="F12" s="165">
        <v>1.4</v>
      </c>
      <c r="G12" s="171"/>
      <c r="H12" s="171"/>
      <c r="I12" s="166">
        <f>ROUND(F12*(G12+H12),2)</f>
        <v>0</v>
      </c>
      <c r="J12" s="164">
        <f>ROUND(F12*(N12),2)</f>
        <v>0</v>
      </c>
      <c r="K12" s="167">
        <f>ROUND(F12*(O12),2)</f>
        <v>0</v>
      </c>
      <c r="L12" s="167">
        <f>ROUND(F12*(G12),2)</f>
        <v>0</v>
      </c>
      <c r="M12" s="167">
        <f>ROUND(F12*(H12),2)</f>
        <v>0</v>
      </c>
      <c r="N12" s="167">
        <v>0</v>
      </c>
      <c r="O12" s="167"/>
      <c r="P12" s="172"/>
      <c r="Q12" s="172"/>
      <c r="R12" s="172"/>
      <c r="S12" s="167">
        <f>ROUND(F12*(P12),3)</f>
        <v>0</v>
      </c>
      <c r="T12" s="168"/>
      <c r="U12" s="168"/>
      <c r="V12" s="172"/>
      <c r="Z12">
        <v>0</v>
      </c>
    </row>
    <row r="13" spans="1:26" ht="24.95" customHeight="1" x14ac:dyDescent="0.25">
      <c r="A13" s="169"/>
      <c r="B13" s="164" t="s">
        <v>102</v>
      </c>
      <c r="C13" s="170" t="s">
        <v>108</v>
      </c>
      <c r="D13" s="164" t="s">
        <v>109</v>
      </c>
      <c r="E13" s="164" t="s">
        <v>110</v>
      </c>
      <c r="F13" s="165">
        <v>11.9</v>
      </c>
      <c r="G13" s="171"/>
      <c r="H13" s="171"/>
      <c r="I13" s="166">
        <f>ROUND(F13*(G13+H13),2)</f>
        <v>0</v>
      </c>
      <c r="J13" s="164">
        <f>ROUND(F13*(N13),2)</f>
        <v>0</v>
      </c>
      <c r="K13" s="167">
        <f>ROUND(F13*(O13),2)</f>
        <v>0</v>
      </c>
      <c r="L13" s="167">
        <f>ROUND(F13*(G13),2)</f>
        <v>0</v>
      </c>
      <c r="M13" s="167">
        <f>ROUND(F13*(H13),2)</f>
        <v>0</v>
      </c>
      <c r="N13" s="167">
        <v>0</v>
      </c>
      <c r="O13" s="167"/>
      <c r="P13" s="172"/>
      <c r="Q13" s="172"/>
      <c r="R13" s="172"/>
      <c r="S13" s="167">
        <f>ROUND(F13*(P13),3)</f>
        <v>0</v>
      </c>
      <c r="T13" s="168"/>
      <c r="U13" s="168"/>
      <c r="V13" s="172"/>
      <c r="Z13">
        <v>0</v>
      </c>
    </row>
    <row r="14" spans="1:26" ht="24.95" customHeight="1" x14ac:dyDescent="0.25">
      <c r="A14" s="169"/>
      <c r="B14" s="164" t="s">
        <v>102</v>
      </c>
      <c r="C14" s="170" t="s">
        <v>111</v>
      </c>
      <c r="D14" s="164" t="s">
        <v>112</v>
      </c>
      <c r="E14" s="164" t="s">
        <v>105</v>
      </c>
      <c r="F14" s="165">
        <v>11.9</v>
      </c>
      <c r="G14" s="171"/>
      <c r="H14" s="171"/>
      <c r="I14" s="166">
        <f>ROUND(F14*(G14+H14),2)</f>
        <v>0</v>
      </c>
      <c r="J14" s="164">
        <f>ROUND(F14*(N14),2)</f>
        <v>0</v>
      </c>
      <c r="K14" s="167">
        <f>ROUND(F14*(O14),2)</f>
        <v>0</v>
      </c>
      <c r="L14" s="167">
        <f>ROUND(F14*(G14),2)</f>
        <v>0</v>
      </c>
      <c r="M14" s="167">
        <f>ROUND(F14*(H14),2)</f>
        <v>0</v>
      </c>
      <c r="N14" s="167">
        <v>0</v>
      </c>
      <c r="O14" s="167"/>
      <c r="P14" s="172"/>
      <c r="Q14" s="172"/>
      <c r="R14" s="172"/>
      <c r="S14" s="167">
        <f>ROUND(F14*(P14),3)</f>
        <v>0</v>
      </c>
      <c r="T14" s="168"/>
      <c r="U14" s="168"/>
      <c r="V14" s="172"/>
      <c r="Z14">
        <v>0</v>
      </c>
    </row>
    <row r="15" spans="1:26" ht="24.95" customHeight="1" x14ac:dyDescent="0.25">
      <c r="A15" s="169"/>
      <c r="B15" s="164" t="s">
        <v>102</v>
      </c>
      <c r="C15" s="170" t="s">
        <v>113</v>
      </c>
      <c r="D15" s="164" t="s">
        <v>114</v>
      </c>
      <c r="E15" s="164" t="s">
        <v>105</v>
      </c>
      <c r="F15" s="165">
        <v>11.9</v>
      </c>
      <c r="G15" s="171"/>
      <c r="H15" s="171"/>
      <c r="I15" s="166">
        <f>ROUND(F15*(G15+H15),2)</f>
        <v>0</v>
      </c>
      <c r="J15" s="164">
        <f>ROUND(F15*(N15),2)</f>
        <v>0</v>
      </c>
      <c r="K15" s="167">
        <f>ROUND(F15*(O15),2)</f>
        <v>0</v>
      </c>
      <c r="L15" s="167">
        <f>ROUND(F15*(G15),2)</f>
        <v>0</v>
      </c>
      <c r="M15" s="167">
        <f>ROUND(F15*(H15),2)</f>
        <v>0</v>
      </c>
      <c r="N15" s="167">
        <v>0</v>
      </c>
      <c r="O15" s="167"/>
      <c r="P15" s="172"/>
      <c r="Q15" s="172"/>
      <c r="R15" s="172"/>
      <c r="S15" s="167">
        <f>ROUND(F15*(P15),3)</f>
        <v>0</v>
      </c>
      <c r="T15" s="168"/>
      <c r="U15" s="168"/>
      <c r="V15" s="172"/>
      <c r="Z15">
        <v>0</v>
      </c>
    </row>
    <row r="16" spans="1:26" x14ac:dyDescent="0.25">
      <c r="A16" s="148"/>
      <c r="B16" s="148"/>
      <c r="C16" s="163">
        <v>1</v>
      </c>
      <c r="D16" s="163" t="s">
        <v>63</v>
      </c>
      <c r="E16" s="148"/>
      <c r="F16" s="162"/>
      <c r="G16" s="151">
        <f>ROUND((SUM(L10:L15))/1,2)</f>
        <v>0</v>
      </c>
      <c r="H16" s="151">
        <f>ROUND((SUM(M10:M15))/1,2)</f>
        <v>0</v>
      </c>
      <c r="I16" s="151">
        <f>ROUND((SUM(I10:I15))/1,2)</f>
        <v>0</v>
      </c>
      <c r="J16" s="148"/>
      <c r="K16" s="148"/>
      <c r="L16" s="148">
        <f>ROUND((SUM(L10:L15))/1,2)</f>
        <v>0</v>
      </c>
      <c r="M16" s="148">
        <f>ROUND((SUM(M10:M15))/1,2)</f>
        <v>0</v>
      </c>
      <c r="N16" s="148"/>
      <c r="O16" s="148"/>
      <c r="P16" s="173"/>
      <c r="Q16" s="148"/>
      <c r="R16" s="148"/>
      <c r="S16" s="173">
        <f>ROUND((SUM(S10:S15))/1,2)</f>
        <v>0</v>
      </c>
      <c r="T16" s="145"/>
      <c r="U16" s="145"/>
      <c r="V16" s="2">
        <f>ROUND((SUM(V10:V15))/1,2)</f>
        <v>0</v>
      </c>
      <c r="W16" s="145"/>
      <c r="X16" s="145"/>
      <c r="Y16" s="145"/>
      <c r="Z16" s="145"/>
    </row>
    <row r="17" spans="1:26" x14ac:dyDescent="0.25">
      <c r="A17" s="1"/>
      <c r="B17" s="1"/>
      <c r="C17" s="1"/>
      <c r="D17" s="1"/>
      <c r="E17" s="1"/>
      <c r="F17" s="158"/>
      <c r="G17" s="141"/>
      <c r="H17" s="141"/>
      <c r="I17" s="141"/>
      <c r="J17" s="1"/>
      <c r="K17" s="1"/>
      <c r="L17" s="1"/>
      <c r="M17" s="1"/>
      <c r="N17" s="1"/>
      <c r="O17" s="1"/>
      <c r="P17" s="1"/>
      <c r="Q17" s="1"/>
      <c r="R17" s="1"/>
      <c r="S17" s="1"/>
      <c r="V17" s="1"/>
    </row>
    <row r="18" spans="1:26" x14ac:dyDescent="0.25">
      <c r="A18" s="148"/>
      <c r="B18" s="148"/>
      <c r="C18" s="163">
        <v>3</v>
      </c>
      <c r="D18" s="163" t="s">
        <v>64</v>
      </c>
      <c r="E18" s="148"/>
      <c r="F18" s="162"/>
      <c r="G18" s="149"/>
      <c r="H18" s="149"/>
      <c r="I18" s="149"/>
      <c r="J18" s="148"/>
      <c r="K18" s="148"/>
      <c r="L18" s="148"/>
      <c r="M18" s="148"/>
      <c r="N18" s="148"/>
      <c r="O18" s="148"/>
      <c r="P18" s="148"/>
      <c r="Q18" s="148"/>
      <c r="R18" s="148"/>
      <c r="S18" s="148"/>
      <c r="T18" s="145"/>
      <c r="U18" s="145"/>
      <c r="V18" s="148"/>
      <c r="W18" s="145"/>
      <c r="X18" s="145"/>
      <c r="Y18" s="145"/>
      <c r="Z18" s="145"/>
    </row>
    <row r="19" spans="1:26" ht="24.95" customHeight="1" x14ac:dyDescent="0.25">
      <c r="A19" s="169"/>
      <c r="B19" s="164" t="s">
        <v>115</v>
      </c>
      <c r="C19" s="170" t="s">
        <v>116</v>
      </c>
      <c r="D19" s="164" t="s">
        <v>117</v>
      </c>
      <c r="E19" s="164" t="s">
        <v>118</v>
      </c>
      <c r="F19" s="165">
        <v>5</v>
      </c>
      <c r="G19" s="171"/>
      <c r="H19" s="171"/>
      <c r="I19" s="166">
        <f t="shared" ref="I19:I27" si="0">ROUND(F19*(G19+H19),2)</f>
        <v>0</v>
      </c>
      <c r="J19" s="164">
        <f t="shared" ref="J19:J27" si="1">ROUND(F19*(N19),2)</f>
        <v>0</v>
      </c>
      <c r="K19" s="167">
        <f t="shared" ref="K19:K27" si="2">ROUND(F19*(O19),2)</f>
        <v>0</v>
      </c>
      <c r="L19" s="167">
        <f t="shared" ref="L19:L27" si="3">ROUND(F19*(G19),2)</f>
        <v>0</v>
      </c>
      <c r="M19" s="167">
        <f t="shared" ref="M19:M27" si="4">ROUND(F19*(H19),2)</f>
        <v>0</v>
      </c>
      <c r="N19" s="167">
        <v>0</v>
      </c>
      <c r="O19" s="167"/>
      <c r="P19" s="172">
        <v>1.5219999999999999E-2</v>
      </c>
      <c r="Q19" s="172"/>
      <c r="R19" s="172">
        <v>1.5219999999999999E-2</v>
      </c>
      <c r="S19" s="167">
        <f t="shared" ref="S19:S27" si="5">ROUND(F19*(P19),3)</f>
        <v>7.5999999999999998E-2</v>
      </c>
      <c r="T19" s="168"/>
      <c r="U19" s="168"/>
      <c r="V19" s="172"/>
      <c r="Z19">
        <v>0</v>
      </c>
    </row>
    <row r="20" spans="1:26" ht="24.95" customHeight="1" x14ac:dyDescent="0.25">
      <c r="A20" s="169"/>
      <c r="B20" s="164" t="s">
        <v>115</v>
      </c>
      <c r="C20" s="170" t="s">
        <v>119</v>
      </c>
      <c r="D20" s="164" t="s">
        <v>120</v>
      </c>
      <c r="E20" s="164" t="s">
        <v>118</v>
      </c>
      <c r="F20" s="165">
        <v>1</v>
      </c>
      <c r="G20" s="171"/>
      <c r="H20" s="171"/>
      <c r="I20" s="166">
        <f t="shared" si="0"/>
        <v>0</v>
      </c>
      <c r="J20" s="164">
        <f t="shared" si="1"/>
        <v>0</v>
      </c>
      <c r="K20" s="167">
        <f t="shared" si="2"/>
        <v>0</v>
      </c>
      <c r="L20" s="167">
        <f t="shared" si="3"/>
        <v>0</v>
      </c>
      <c r="M20" s="167">
        <f t="shared" si="4"/>
        <v>0</v>
      </c>
      <c r="N20" s="167">
        <v>0</v>
      </c>
      <c r="O20" s="167"/>
      <c r="P20" s="172">
        <v>1.9433499999999999E-2</v>
      </c>
      <c r="Q20" s="172"/>
      <c r="R20" s="172">
        <v>1.9433499999999999E-2</v>
      </c>
      <c r="S20" s="167">
        <f t="shared" si="5"/>
        <v>1.9E-2</v>
      </c>
      <c r="T20" s="168"/>
      <c r="U20" s="168"/>
      <c r="V20" s="172"/>
      <c r="Z20">
        <v>0</v>
      </c>
    </row>
    <row r="21" spans="1:26" ht="24.95" customHeight="1" x14ac:dyDescent="0.25">
      <c r="A21" s="169"/>
      <c r="B21" s="164" t="s">
        <v>115</v>
      </c>
      <c r="C21" s="170" t="s">
        <v>121</v>
      </c>
      <c r="D21" s="164" t="s">
        <v>122</v>
      </c>
      <c r="E21" s="164" t="s">
        <v>118</v>
      </c>
      <c r="F21" s="165">
        <v>3</v>
      </c>
      <c r="G21" s="171"/>
      <c r="H21" s="171"/>
      <c r="I21" s="166">
        <f t="shared" si="0"/>
        <v>0</v>
      </c>
      <c r="J21" s="164">
        <f t="shared" si="1"/>
        <v>0</v>
      </c>
      <c r="K21" s="167">
        <f t="shared" si="2"/>
        <v>0</v>
      </c>
      <c r="L21" s="167">
        <f t="shared" si="3"/>
        <v>0</v>
      </c>
      <c r="M21" s="167">
        <f t="shared" si="4"/>
        <v>0</v>
      </c>
      <c r="N21" s="167">
        <v>0</v>
      </c>
      <c r="O21" s="167"/>
      <c r="P21" s="172">
        <v>4.9000000000000002E-2</v>
      </c>
      <c r="Q21" s="172"/>
      <c r="R21" s="172">
        <v>4.9000000000000002E-2</v>
      </c>
      <c r="S21" s="167">
        <f t="shared" si="5"/>
        <v>0.14699999999999999</v>
      </c>
      <c r="T21" s="168"/>
      <c r="U21" s="168"/>
      <c r="V21" s="172"/>
      <c r="Z21">
        <v>0</v>
      </c>
    </row>
    <row r="22" spans="1:26" ht="35.1" customHeight="1" x14ac:dyDescent="0.25">
      <c r="A22" s="169"/>
      <c r="B22" s="164" t="s">
        <v>115</v>
      </c>
      <c r="C22" s="170" t="s">
        <v>123</v>
      </c>
      <c r="D22" s="164" t="s">
        <v>124</v>
      </c>
      <c r="E22" s="164" t="s">
        <v>125</v>
      </c>
      <c r="F22" s="165">
        <v>30.74</v>
      </c>
      <c r="G22" s="171"/>
      <c r="H22" s="171"/>
      <c r="I22" s="166">
        <f t="shared" si="0"/>
        <v>0</v>
      </c>
      <c r="J22" s="164">
        <f t="shared" si="1"/>
        <v>0</v>
      </c>
      <c r="K22" s="167">
        <f t="shared" si="2"/>
        <v>0</v>
      </c>
      <c r="L22" s="167">
        <f t="shared" si="3"/>
        <v>0</v>
      </c>
      <c r="M22" s="167">
        <f t="shared" si="4"/>
        <v>0</v>
      </c>
      <c r="N22" s="167">
        <v>0</v>
      </c>
      <c r="O22" s="167"/>
      <c r="P22" s="172">
        <v>6.8529999999999994E-2</v>
      </c>
      <c r="Q22" s="172"/>
      <c r="R22" s="172">
        <v>6.8529999999999994E-2</v>
      </c>
      <c r="S22" s="167">
        <f t="shared" si="5"/>
        <v>2.1070000000000002</v>
      </c>
      <c r="T22" s="168"/>
      <c r="U22" s="168"/>
      <c r="V22" s="172"/>
      <c r="Z22">
        <v>0</v>
      </c>
    </row>
    <row r="23" spans="1:26" ht="35.1" customHeight="1" x14ac:dyDescent="0.25">
      <c r="A23" s="169"/>
      <c r="B23" s="164" t="s">
        <v>115</v>
      </c>
      <c r="C23" s="170" t="s">
        <v>126</v>
      </c>
      <c r="D23" s="164" t="s">
        <v>127</v>
      </c>
      <c r="E23" s="164" t="s">
        <v>125</v>
      </c>
      <c r="F23" s="165">
        <v>5.55</v>
      </c>
      <c r="G23" s="171"/>
      <c r="H23" s="171"/>
      <c r="I23" s="166">
        <f t="shared" si="0"/>
        <v>0</v>
      </c>
      <c r="J23" s="164">
        <f t="shared" si="1"/>
        <v>0</v>
      </c>
      <c r="K23" s="167">
        <f t="shared" si="2"/>
        <v>0</v>
      </c>
      <c r="L23" s="167">
        <f t="shared" si="3"/>
        <v>0</v>
      </c>
      <c r="M23" s="167">
        <f t="shared" si="4"/>
        <v>0</v>
      </c>
      <c r="N23" s="167">
        <v>0</v>
      </c>
      <c r="O23" s="167"/>
      <c r="P23" s="172">
        <v>0.10274</v>
      </c>
      <c r="Q23" s="172"/>
      <c r="R23" s="172">
        <v>0.10274</v>
      </c>
      <c r="S23" s="167">
        <f t="shared" si="5"/>
        <v>0.56999999999999995</v>
      </c>
      <c r="T23" s="168"/>
      <c r="U23" s="168"/>
      <c r="V23" s="172"/>
      <c r="Z23">
        <v>0</v>
      </c>
    </row>
    <row r="24" spans="1:26" ht="24.95" customHeight="1" x14ac:dyDescent="0.25">
      <c r="A24" s="169"/>
      <c r="B24" s="164" t="s">
        <v>128</v>
      </c>
      <c r="C24" s="170" t="s">
        <v>129</v>
      </c>
      <c r="D24" s="164" t="s">
        <v>130</v>
      </c>
      <c r="E24" s="164" t="s">
        <v>105</v>
      </c>
      <c r="F24" s="165">
        <v>0.69</v>
      </c>
      <c r="G24" s="171"/>
      <c r="H24" s="171"/>
      <c r="I24" s="166">
        <f t="shared" si="0"/>
        <v>0</v>
      </c>
      <c r="J24" s="164">
        <f t="shared" si="1"/>
        <v>0</v>
      </c>
      <c r="K24" s="167">
        <f t="shared" si="2"/>
        <v>0</v>
      </c>
      <c r="L24" s="167">
        <f t="shared" si="3"/>
        <v>0</v>
      </c>
      <c r="M24" s="167">
        <f t="shared" si="4"/>
        <v>0</v>
      </c>
      <c r="N24" s="167">
        <v>0</v>
      </c>
      <c r="O24" s="167"/>
      <c r="P24" s="172">
        <v>1.8931799999999999</v>
      </c>
      <c r="Q24" s="172"/>
      <c r="R24" s="172">
        <v>1.8931799999999999</v>
      </c>
      <c r="S24" s="167">
        <f t="shared" si="5"/>
        <v>1.306</v>
      </c>
      <c r="T24" s="168"/>
      <c r="U24" s="168"/>
      <c r="V24" s="172"/>
      <c r="Z24">
        <v>0</v>
      </c>
    </row>
    <row r="25" spans="1:26" ht="24.95" customHeight="1" x14ac:dyDescent="0.25">
      <c r="A25" s="169"/>
      <c r="B25" s="164" t="s">
        <v>128</v>
      </c>
      <c r="C25" s="170" t="s">
        <v>131</v>
      </c>
      <c r="D25" s="164" t="s">
        <v>132</v>
      </c>
      <c r="E25" s="164" t="s">
        <v>125</v>
      </c>
      <c r="F25" s="165">
        <v>1.4</v>
      </c>
      <c r="G25" s="171"/>
      <c r="H25" s="171"/>
      <c r="I25" s="166">
        <f t="shared" si="0"/>
        <v>0</v>
      </c>
      <c r="J25" s="164">
        <f t="shared" si="1"/>
        <v>0</v>
      </c>
      <c r="K25" s="167">
        <f t="shared" si="2"/>
        <v>0</v>
      </c>
      <c r="L25" s="167">
        <f t="shared" si="3"/>
        <v>0</v>
      </c>
      <c r="M25" s="167">
        <f t="shared" si="4"/>
        <v>0</v>
      </c>
      <c r="N25" s="167">
        <v>0</v>
      </c>
      <c r="O25" s="167"/>
      <c r="P25" s="172">
        <v>8.5730000000000001E-2</v>
      </c>
      <c r="Q25" s="172"/>
      <c r="R25" s="172">
        <v>8.5730000000000001E-2</v>
      </c>
      <c r="S25" s="167">
        <f t="shared" si="5"/>
        <v>0.12</v>
      </c>
      <c r="T25" s="168"/>
      <c r="U25" s="168"/>
      <c r="V25" s="172"/>
      <c r="Z25">
        <v>0</v>
      </c>
    </row>
    <row r="26" spans="1:26" ht="24.95" customHeight="1" x14ac:dyDescent="0.25">
      <c r="A26" s="169"/>
      <c r="B26" s="164" t="s">
        <v>128</v>
      </c>
      <c r="C26" s="170" t="s">
        <v>133</v>
      </c>
      <c r="D26" s="164" t="s">
        <v>134</v>
      </c>
      <c r="E26" s="164" t="s">
        <v>135</v>
      </c>
      <c r="F26" s="165">
        <v>21</v>
      </c>
      <c r="G26" s="171"/>
      <c r="H26" s="171"/>
      <c r="I26" s="166">
        <f t="shared" si="0"/>
        <v>0</v>
      </c>
      <c r="J26" s="164">
        <f t="shared" si="1"/>
        <v>0</v>
      </c>
      <c r="K26" s="167">
        <f t="shared" si="2"/>
        <v>0</v>
      </c>
      <c r="L26" s="167">
        <f t="shared" si="3"/>
        <v>0</v>
      </c>
      <c r="M26" s="167">
        <f t="shared" si="4"/>
        <v>0</v>
      </c>
      <c r="N26" s="167">
        <v>0</v>
      </c>
      <c r="O26" s="167"/>
      <c r="P26" s="172"/>
      <c r="Q26" s="172"/>
      <c r="R26" s="172"/>
      <c r="S26" s="167">
        <f t="shared" si="5"/>
        <v>0</v>
      </c>
      <c r="T26" s="168"/>
      <c r="U26" s="168"/>
      <c r="V26" s="172"/>
      <c r="Z26">
        <v>0</v>
      </c>
    </row>
    <row r="27" spans="1:26" ht="24.95" customHeight="1" x14ac:dyDescent="0.25">
      <c r="A27" s="169"/>
      <c r="B27" s="164" t="s">
        <v>128</v>
      </c>
      <c r="C27" s="170" t="s">
        <v>136</v>
      </c>
      <c r="D27" s="164" t="s">
        <v>137</v>
      </c>
      <c r="E27" s="164" t="s">
        <v>135</v>
      </c>
      <c r="F27" s="165">
        <v>4.5</v>
      </c>
      <c r="G27" s="171"/>
      <c r="H27" s="171"/>
      <c r="I27" s="166">
        <f t="shared" si="0"/>
        <v>0</v>
      </c>
      <c r="J27" s="164">
        <f t="shared" si="1"/>
        <v>0</v>
      </c>
      <c r="K27" s="167">
        <f t="shared" si="2"/>
        <v>0</v>
      </c>
      <c r="L27" s="167">
        <f t="shared" si="3"/>
        <v>0</v>
      </c>
      <c r="M27" s="167">
        <f t="shared" si="4"/>
        <v>0</v>
      </c>
      <c r="N27" s="167">
        <v>0</v>
      </c>
      <c r="O27" s="167"/>
      <c r="P27" s="172"/>
      <c r="Q27" s="172"/>
      <c r="R27" s="172"/>
      <c r="S27" s="167">
        <f t="shared" si="5"/>
        <v>0</v>
      </c>
      <c r="T27" s="168"/>
      <c r="U27" s="168"/>
      <c r="V27" s="172"/>
      <c r="Z27">
        <v>0</v>
      </c>
    </row>
    <row r="28" spans="1:26" x14ac:dyDescent="0.25">
      <c r="A28" s="148"/>
      <c r="B28" s="148"/>
      <c r="C28" s="163">
        <v>3</v>
      </c>
      <c r="D28" s="163" t="s">
        <v>64</v>
      </c>
      <c r="E28" s="148"/>
      <c r="F28" s="162"/>
      <c r="G28" s="151">
        <f>ROUND((SUM(L18:L27))/1,2)</f>
        <v>0</v>
      </c>
      <c r="H28" s="151">
        <f>ROUND((SUM(M18:M27))/1,2)</f>
        <v>0</v>
      </c>
      <c r="I28" s="151">
        <f>ROUND((SUM(I18:I27))/1,2)</f>
        <v>0</v>
      </c>
      <c r="J28" s="148"/>
      <c r="K28" s="148"/>
      <c r="L28" s="148">
        <f>ROUND((SUM(L18:L27))/1,2)</f>
        <v>0</v>
      </c>
      <c r="M28" s="148">
        <f>ROUND((SUM(M18:M27))/1,2)</f>
        <v>0</v>
      </c>
      <c r="N28" s="148"/>
      <c r="O28" s="148"/>
      <c r="P28" s="173"/>
      <c r="Q28" s="148"/>
      <c r="R28" s="148"/>
      <c r="S28" s="173">
        <f>ROUND((SUM(S18:S27))/1,2)</f>
        <v>4.3499999999999996</v>
      </c>
      <c r="T28" s="145"/>
      <c r="U28" s="145"/>
      <c r="V28" s="2">
        <f>ROUND((SUM(V18:V27))/1,2)</f>
        <v>0</v>
      </c>
      <c r="W28" s="145"/>
      <c r="X28" s="145"/>
      <c r="Y28" s="145"/>
      <c r="Z28" s="145"/>
    </row>
    <row r="29" spans="1:26" x14ac:dyDescent="0.25">
      <c r="A29" s="1"/>
      <c r="B29" s="1"/>
      <c r="C29" s="1"/>
      <c r="D29" s="1"/>
      <c r="E29" s="1"/>
      <c r="F29" s="158"/>
      <c r="G29" s="141"/>
      <c r="H29" s="141"/>
      <c r="I29" s="141"/>
      <c r="J29" s="1"/>
      <c r="K29" s="1"/>
      <c r="L29" s="1"/>
      <c r="M29" s="1"/>
      <c r="N29" s="1"/>
      <c r="O29" s="1"/>
      <c r="P29" s="1"/>
      <c r="Q29" s="1"/>
      <c r="R29" s="1"/>
      <c r="S29" s="1"/>
      <c r="V29" s="1"/>
    </row>
    <row r="30" spans="1:26" x14ac:dyDescent="0.25">
      <c r="A30" s="148"/>
      <c r="B30" s="148"/>
      <c r="C30" s="163">
        <v>4</v>
      </c>
      <c r="D30" s="163" t="s">
        <v>65</v>
      </c>
      <c r="E30" s="148"/>
      <c r="F30" s="162"/>
      <c r="G30" s="149"/>
      <c r="H30" s="149"/>
      <c r="I30" s="149"/>
      <c r="J30" s="148"/>
      <c r="K30" s="148"/>
      <c r="L30" s="148"/>
      <c r="M30" s="148"/>
      <c r="N30" s="148"/>
      <c r="O30" s="148"/>
      <c r="P30" s="148"/>
      <c r="Q30" s="148"/>
      <c r="R30" s="148"/>
      <c r="S30" s="148"/>
      <c r="T30" s="145"/>
      <c r="U30" s="145"/>
      <c r="V30" s="148"/>
      <c r="W30" s="145"/>
      <c r="X30" s="145"/>
      <c r="Y30" s="145"/>
      <c r="Z30" s="145"/>
    </row>
    <row r="31" spans="1:26" ht="24.95" customHeight="1" x14ac:dyDescent="0.25">
      <c r="A31" s="169"/>
      <c r="B31" s="164" t="s">
        <v>138</v>
      </c>
      <c r="C31" s="170" t="s">
        <v>139</v>
      </c>
      <c r="D31" s="164" t="s">
        <v>140</v>
      </c>
      <c r="E31" s="164" t="s">
        <v>125</v>
      </c>
      <c r="F31" s="165">
        <v>10</v>
      </c>
      <c r="G31" s="171"/>
      <c r="H31" s="171"/>
      <c r="I31" s="166">
        <f>ROUND(F31*(G31+H31),2)</f>
        <v>0</v>
      </c>
      <c r="J31" s="164">
        <f>ROUND(F31*(N31),2)</f>
        <v>0</v>
      </c>
      <c r="K31" s="167">
        <f>ROUND(F31*(O31),2)</f>
        <v>0</v>
      </c>
      <c r="L31" s="167">
        <f>ROUND(F31*(G31),2)</f>
        <v>0</v>
      </c>
      <c r="M31" s="167">
        <f>ROUND(F31*(H31),2)</f>
        <v>0</v>
      </c>
      <c r="N31" s="167">
        <v>0</v>
      </c>
      <c r="O31" s="167"/>
      <c r="P31" s="172">
        <v>2.7999999999999998E-4</v>
      </c>
      <c r="Q31" s="172"/>
      <c r="R31" s="172">
        <v>2.7999999999999998E-4</v>
      </c>
      <c r="S31" s="167">
        <f>ROUND(F31*(P31),3)</f>
        <v>3.0000000000000001E-3</v>
      </c>
      <c r="T31" s="168"/>
      <c r="U31" s="168"/>
      <c r="V31" s="172"/>
      <c r="Z31">
        <v>0</v>
      </c>
    </row>
    <row r="32" spans="1:26" ht="24.95" customHeight="1" x14ac:dyDescent="0.25">
      <c r="A32" s="169"/>
      <c r="B32" s="164" t="s">
        <v>138</v>
      </c>
      <c r="C32" s="170" t="s">
        <v>141</v>
      </c>
      <c r="D32" s="164" t="s">
        <v>142</v>
      </c>
      <c r="E32" s="164" t="s">
        <v>105</v>
      </c>
      <c r="F32" s="165">
        <v>4</v>
      </c>
      <c r="G32" s="171"/>
      <c r="H32" s="171"/>
      <c r="I32" s="166">
        <f>ROUND(F32*(G32+H32),2)</f>
        <v>0</v>
      </c>
      <c r="J32" s="164">
        <f>ROUND(F32*(N32),2)</f>
        <v>0</v>
      </c>
      <c r="K32" s="167">
        <f>ROUND(F32*(O32),2)</f>
        <v>0</v>
      </c>
      <c r="L32" s="167">
        <f>ROUND(F32*(G32),2)</f>
        <v>0</v>
      </c>
      <c r="M32" s="167">
        <f>ROUND(F32*(H32),2)</f>
        <v>0</v>
      </c>
      <c r="N32" s="167">
        <v>0</v>
      </c>
      <c r="O32" s="167"/>
      <c r="P32" s="172">
        <v>2.0841599999999998</v>
      </c>
      <c r="Q32" s="172"/>
      <c r="R32" s="172">
        <v>2.0841599999999998</v>
      </c>
      <c r="S32" s="167">
        <f>ROUND(F32*(P32),3)</f>
        <v>8.3369999999999997</v>
      </c>
      <c r="T32" s="168"/>
      <c r="U32" s="168"/>
      <c r="V32" s="172"/>
      <c r="Z32">
        <v>0</v>
      </c>
    </row>
    <row r="33" spans="1:26" ht="24.95" customHeight="1" x14ac:dyDescent="0.25">
      <c r="A33" s="179"/>
      <c r="B33" s="174" t="s">
        <v>143</v>
      </c>
      <c r="C33" s="180" t="s">
        <v>144</v>
      </c>
      <c r="D33" s="174" t="s">
        <v>145</v>
      </c>
      <c r="E33" s="174" t="s">
        <v>146</v>
      </c>
      <c r="F33" s="175">
        <v>11</v>
      </c>
      <c r="G33" s="181"/>
      <c r="H33" s="181"/>
      <c r="I33" s="176">
        <f>ROUND(F33*(G33+H33),2)</f>
        <v>0</v>
      </c>
      <c r="J33" s="174">
        <f>ROUND(F33*(N33),2)</f>
        <v>0</v>
      </c>
      <c r="K33" s="177">
        <f>ROUND(F33*(O33),2)</f>
        <v>0</v>
      </c>
      <c r="L33" s="177">
        <f>ROUND(F33*(G33),2)</f>
        <v>0</v>
      </c>
      <c r="M33" s="177">
        <f>ROUND(F33*(H33),2)</f>
        <v>0</v>
      </c>
      <c r="N33" s="177">
        <v>0</v>
      </c>
      <c r="O33" s="177"/>
      <c r="P33" s="182">
        <v>2.9999999999999997E-4</v>
      </c>
      <c r="Q33" s="182"/>
      <c r="R33" s="182">
        <v>2.9999999999999997E-4</v>
      </c>
      <c r="S33" s="177">
        <f>ROUND(F33*(P33),3)</f>
        <v>3.0000000000000001E-3</v>
      </c>
      <c r="T33" s="178"/>
      <c r="U33" s="178"/>
      <c r="V33" s="182"/>
      <c r="Z33">
        <v>0</v>
      </c>
    </row>
    <row r="34" spans="1:26" x14ac:dyDescent="0.25">
      <c r="A34" s="148"/>
      <c r="B34" s="148"/>
      <c r="C34" s="163">
        <v>4</v>
      </c>
      <c r="D34" s="163" t="s">
        <v>65</v>
      </c>
      <c r="E34" s="148"/>
      <c r="F34" s="162"/>
      <c r="G34" s="151">
        <f>ROUND((SUM(L30:L33))/1,2)</f>
        <v>0</v>
      </c>
      <c r="H34" s="151">
        <f>ROUND((SUM(M30:M33))/1,2)</f>
        <v>0</v>
      </c>
      <c r="I34" s="151">
        <f>ROUND((SUM(I30:I33))/1,2)</f>
        <v>0</v>
      </c>
      <c r="J34" s="148"/>
      <c r="K34" s="148"/>
      <c r="L34" s="148">
        <f>ROUND((SUM(L30:L33))/1,2)</f>
        <v>0</v>
      </c>
      <c r="M34" s="148">
        <f>ROUND((SUM(M30:M33))/1,2)</f>
        <v>0</v>
      </c>
      <c r="N34" s="148"/>
      <c r="O34" s="148"/>
      <c r="P34" s="173"/>
      <c r="Q34" s="148"/>
      <c r="R34" s="148"/>
      <c r="S34" s="173">
        <f>ROUND((SUM(S30:S33))/1,2)</f>
        <v>8.34</v>
      </c>
      <c r="T34" s="145"/>
      <c r="U34" s="145"/>
      <c r="V34" s="2">
        <f>ROUND((SUM(V30:V33))/1,2)</f>
        <v>0</v>
      </c>
      <c r="W34" s="145"/>
      <c r="X34" s="145"/>
      <c r="Y34" s="145"/>
      <c r="Z34" s="145"/>
    </row>
    <row r="35" spans="1:26" x14ac:dyDescent="0.25">
      <c r="A35" s="1"/>
      <c r="B35" s="1"/>
      <c r="C35" s="1"/>
      <c r="D35" s="1"/>
      <c r="E35" s="1"/>
      <c r="F35" s="158"/>
      <c r="G35" s="141"/>
      <c r="H35" s="141"/>
      <c r="I35" s="141"/>
      <c r="J35" s="1"/>
      <c r="K35" s="1"/>
      <c r="L35" s="1"/>
      <c r="M35" s="1"/>
      <c r="N35" s="1"/>
      <c r="O35" s="1"/>
      <c r="P35" s="1"/>
      <c r="Q35" s="1"/>
      <c r="R35" s="1"/>
      <c r="S35" s="1"/>
      <c r="V35" s="1"/>
    </row>
    <row r="36" spans="1:26" x14ac:dyDescent="0.25">
      <c r="A36" s="148"/>
      <c r="B36" s="148"/>
      <c r="C36" s="163">
        <v>6</v>
      </c>
      <c r="D36" s="163" t="s">
        <v>66</v>
      </c>
      <c r="E36" s="148"/>
      <c r="F36" s="162"/>
      <c r="G36" s="149"/>
      <c r="H36" s="149"/>
      <c r="I36" s="149"/>
      <c r="J36" s="148"/>
      <c r="K36" s="148"/>
      <c r="L36" s="148"/>
      <c r="M36" s="148"/>
      <c r="N36" s="148"/>
      <c r="O36" s="148"/>
      <c r="P36" s="148"/>
      <c r="Q36" s="148"/>
      <c r="R36" s="148"/>
      <c r="S36" s="148"/>
      <c r="T36" s="145"/>
      <c r="U36" s="145"/>
      <c r="V36" s="148"/>
      <c r="W36" s="145"/>
      <c r="X36" s="145"/>
      <c r="Y36" s="145"/>
      <c r="Z36" s="145"/>
    </row>
    <row r="37" spans="1:26" ht="24.95" customHeight="1" x14ac:dyDescent="0.25">
      <c r="A37" s="169"/>
      <c r="B37" s="164" t="s">
        <v>115</v>
      </c>
      <c r="C37" s="170" t="s">
        <v>147</v>
      </c>
      <c r="D37" s="164" t="s">
        <v>148</v>
      </c>
      <c r="E37" s="164" t="s">
        <v>125</v>
      </c>
      <c r="F37" s="165">
        <v>491.5</v>
      </c>
      <c r="G37" s="171"/>
      <c r="H37" s="171"/>
      <c r="I37" s="166">
        <f t="shared" ref="I37:I62" si="6">ROUND(F37*(G37+H37),2)</f>
        <v>0</v>
      </c>
      <c r="J37" s="164">
        <f t="shared" ref="J37:J62" si="7">ROUND(F37*(N37),2)</f>
        <v>0</v>
      </c>
      <c r="K37" s="167">
        <f t="shared" ref="K37:K62" si="8">ROUND(F37*(O37),2)</f>
        <v>0</v>
      </c>
      <c r="L37" s="167">
        <f t="shared" ref="L37:L62" si="9">ROUND(F37*(G37),2)</f>
        <v>0</v>
      </c>
      <c r="M37" s="167">
        <f t="shared" ref="M37:M62" si="10">ROUND(F37*(H37),2)</f>
        <v>0</v>
      </c>
      <c r="N37" s="167">
        <v>0</v>
      </c>
      <c r="O37" s="167"/>
      <c r="P37" s="172">
        <v>1E-4</v>
      </c>
      <c r="Q37" s="172"/>
      <c r="R37" s="172">
        <v>1E-4</v>
      </c>
      <c r="S37" s="167">
        <f t="shared" ref="S37:S62" si="11">ROUND(F37*(P37),3)</f>
        <v>4.9000000000000002E-2</v>
      </c>
      <c r="T37" s="168"/>
      <c r="U37" s="168"/>
      <c r="V37" s="172"/>
      <c r="Z37">
        <v>0</v>
      </c>
    </row>
    <row r="38" spans="1:26" ht="24.95" customHeight="1" x14ac:dyDescent="0.25">
      <c r="A38" s="169"/>
      <c r="B38" s="164" t="s">
        <v>115</v>
      </c>
      <c r="C38" s="170" t="s">
        <v>149</v>
      </c>
      <c r="D38" s="164" t="s">
        <v>150</v>
      </c>
      <c r="E38" s="164" t="s">
        <v>125</v>
      </c>
      <c r="F38" s="165">
        <v>491.5</v>
      </c>
      <c r="G38" s="171"/>
      <c r="H38" s="171"/>
      <c r="I38" s="166">
        <f t="shared" si="6"/>
        <v>0</v>
      </c>
      <c r="J38" s="164">
        <f t="shared" si="7"/>
        <v>0</v>
      </c>
      <c r="K38" s="167">
        <f t="shared" si="8"/>
        <v>0</v>
      </c>
      <c r="L38" s="167">
        <f t="shared" si="9"/>
        <v>0</v>
      </c>
      <c r="M38" s="167">
        <f t="shared" si="10"/>
        <v>0</v>
      </c>
      <c r="N38" s="167">
        <v>0</v>
      </c>
      <c r="O38" s="167"/>
      <c r="P38" s="172">
        <v>0.01</v>
      </c>
      <c r="Q38" s="172"/>
      <c r="R38" s="172">
        <v>0.01</v>
      </c>
      <c r="S38" s="167">
        <f t="shared" si="11"/>
        <v>4.915</v>
      </c>
      <c r="T38" s="168"/>
      <c r="U38" s="168"/>
      <c r="V38" s="172"/>
      <c r="Z38">
        <v>0</v>
      </c>
    </row>
    <row r="39" spans="1:26" ht="24.95" customHeight="1" x14ac:dyDescent="0.25">
      <c r="A39" s="169"/>
      <c r="B39" s="164" t="s">
        <v>115</v>
      </c>
      <c r="C39" s="170" t="s">
        <v>151</v>
      </c>
      <c r="D39" s="164" t="s">
        <v>152</v>
      </c>
      <c r="E39" s="164" t="s">
        <v>125</v>
      </c>
      <c r="F39" s="165">
        <v>363.17</v>
      </c>
      <c r="G39" s="171"/>
      <c r="H39" s="171"/>
      <c r="I39" s="166">
        <f t="shared" si="6"/>
        <v>0</v>
      </c>
      <c r="J39" s="164">
        <f t="shared" si="7"/>
        <v>0</v>
      </c>
      <c r="K39" s="167">
        <f t="shared" si="8"/>
        <v>0</v>
      </c>
      <c r="L39" s="167">
        <f t="shared" si="9"/>
        <v>0</v>
      </c>
      <c r="M39" s="167">
        <f t="shared" si="10"/>
        <v>0</v>
      </c>
      <c r="N39" s="167">
        <v>0</v>
      </c>
      <c r="O39" s="167"/>
      <c r="P39" s="172">
        <v>4.1999999999999997E-3</v>
      </c>
      <c r="Q39" s="172"/>
      <c r="R39" s="172">
        <v>4.1999999999999997E-3</v>
      </c>
      <c r="S39" s="167">
        <f t="shared" si="11"/>
        <v>1.5249999999999999</v>
      </c>
      <c r="T39" s="168"/>
      <c r="U39" s="168"/>
      <c r="V39" s="172"/>
      <c r="Z39">
        <v>0</v>
      </c>
    </row>
    <row r="40" spans="1:26" ht="24.95" customHeight="1" x14ac:dyDescent="0.25">
      <c r="A40" s="169"/>
      <c r="B40" s="164" t="s">
        <v>115</v>
      </c>
      <c r="C40" s="170" t="s">
        <v>153</v>
      </c>
      <c r="D40" s="164" t="s">
        <v>154</v>
      </c>
      <c r="E40" s="164" t="s">
        <v>146</v>
      </c>
      <c r="F40" s="165">
        <v>53.68</v>
      </c>
      <c r="G40" s="171"/>
      <c r="H40" s="171"/>
      <c r="I40" s="166">
        <f t="shared" si="6"/>
        <v>0</v>
      </c>
      <c r="J40" s="164">
        <f t="shared" si="7"/>
        <v>0</v>
      </c>
      <c r="K40" s="167">
        <f t="shared" si="8"/>
        <v>0</v>
      </c>
      <c r="L40" s="167">
        <f t="shared" si="9"/>
        <v>0</v>
      </c>
      <c r="M40" s="167">
        <f t="shared" si="10"/>
        <v>0</v>
      </c>
      <c r="N40" s="167">
        <v>0</v>
      </c>
      <c r="O40" s="167"/>
      <c r="P40" s="172">
        <v>0.01</v>
      </c>
      <c r="Q40" s="172"/>
      <c r="R40" s="172">
        <v>0.01</v>
      </c>
      <c r="S40" s="167">
        <f t="shared" si="11"/>
        <v>0.53700000000000003</v>
      </c>
      <c r="T40" s="168"/>
      <c r="U40" s="168"/>
      <c r="V40" s="172"/>
      <c r="Z40">
        <v>0</v>
      </c>
    </row>
    <row r="41" spans="1:26" ht="24.95" customHeight="1" x14ac:dyDescent="0.25">
      <c r="A41" s="169"/>
      <c r="B41" s="164" t="s">
        <v>115</v>
      </c>
      <c r="C41" s="170" t="s">
        <v>155</v>
      </c>
      <c r="D41" s="164" t="s">
        <v>156</v>
      </c>
      <c r="E41" s="164" t="s">
        <v>125</v>
      </c>
      <c r="F41" s="165">
        <v>44.96</v>
      </c>
      <c r="G41" s="171"/>
      <c r="H41" s="171"/>
      <c r="I41" s="166">
        <f t="shared" si="6"/>
        <v>0</v>
      </c>
      <c r="J41" s="164">
        <f t="shared" si="7"/>
        <v>0</v>
      </c>
      <c r="K41" s="167">
        <f t="shared" si="8"/>
        <v>0</v>
      </c>
      <c r="L41" s="167">
        <f t="shared" si="9"/>
        <v>0</v>
      </c>
      <c r="M41" s="167">
        <f t="shared" si="10"/>
        <v>0</v>
      </c>
      <c r="N41" s="167">
        <v>0</v>
      </c>
      <c r="O41" s="167"/>
      <c r="P41" s="172">
        <v>9.6799999999999994E-3</v>
      </c>
      <c r="Q41" s="172"/>
      <c r="R41" s="172">
        <v>9.6799999999999994E-3</v>
      </c>
      <c r="S41" s="167">
        <f t="shared" si="11"/>
        <v>0.435</v>
      </c>
      <c r="T41" s="168"/>
      <c r="U41" s="168"/>
      <c r="V41" s="172"/>
      <c r="Z41">
        <v>0</v>
      </c>
    </row>
    <row r="42" spans="1:26" ht="24.95" customHeight="1" x14ac:dyDescent="0.25">
      <c r="A42" s="169"/>
      <c r="B42" s="164" t="s">
        <v>115</v>
      </c>
      <c r="C42" s="170" t="s">
        <v>157</v>
      </c>
      <c r="D42" s="164" t="s">
        <v>158</v>
      </c>
      <c r="E42" s="164" t="s">
        <v>125</v>
      </c>
      <c r="F42" s="165">
        <v>587.70000000000005</v>
      </c>
      <c r="G42" s="171"/>
      <c r="H42" s="171"/>
      <c r="I42" s="166">
        <f t="shared" si="6"/>
        <v>0</v>
      </c>
      <c r="J42" s="164">
        <f t="shared" si="7"/>
        <v>0</v>
      </c>
      <c r="K42" s="167">
        <f t="shared" si="8"/>
        <v>0</v>
      </c>
      <c r="L42" s="167">
        <f t="shared" si="9"/>
        <v>0</v>
      </c>
      <c r="M42" s="167">
        <f t="shared" si="10"/>
        <v>0</v>
      </c>
      <c r="N42" s="167">
        <v>0</v>
      </c>
      <c r="O42" s="167"/>
      <c r="P42" s="172">
        <v>1.0069999999999999E-2</v>
      </c>
      <c r="Q42" s="172"/>
      <c r="R42" s="172">
        <v>1.0069999999999999E-2</v>
      </c>
      <c r="S42" s="167">
        <f t="shared" si="11"/>
        <v>5.9180000000000001</v>
      </c>
      <c r="T42" s="168"/>
      <c r="U42" s="168"/>
      <c r="V42" s="172"/>
      <c r="Z42">
        <v>0</v>
      </c>
    </row>
    <row r="43" spans="1:26" ht="24.95" customHeight="1" x14ac:dyDescent="0.25">
      <c r="A43" s="169"/>
      <c r="B43" s="164" t="s">
        <v>115</v>
      </c>
      <c r="C43" s="170" t="s">
        <v>159</v>
      </c>
      <c r="D43" s="164" t="s">
        <v>160</v>
      </c>
      <c r="E43" s="164" t="s">
        <v>146</v>
      </c>
      <c r="F43" s="165">
        <v>85.2</v>
      </c>
      <c r="G43" s="171"/>
      <c r="H43" s="171"/>
      <c r="I43" s="166">
        <f t="shared" si="6"/>
        <v>0</v>
      </c>
      <c r="J43" s="164">
        <f t="shared" si="7"/>
        <v>0</v>
      </c>
      <c r="K43" s="167">
        <f t="shared" si="8"/>
        <v>0</v>
      </c>
      <c r="L43" s="167">
        <f t="shared" si="9"/>
        <v>0</v>
      </c>
      <c r="M43" s="167">
        <f t="shared" si="10"/>
        <v>0</v>
      </c>
      <c r="N43" s="167">
        <v>0</v>
      </c>
      <c r="O43" s="167"/>
      <c r="P43" s="172">
        <v>1.269875E-2</v>
      </c>
      <c r="Q43" s="172"/>
      <c r="R43" s="172">
        <v>1.269875E-2</v>
      </c>
      <c r="S43" s="167">
        <f t="shared" si="11"/>
        <v>1.0820000000000001</v>
      </c>
      <c r="T43" s="168"/>
      <c r="U43" s="168"/>
      <c r="V43" s="172"/>
      <c r="Z43">
        <v>0</v>
      </c>
    </row>
    <row r="44" spans="1:26" ht="35.1" customHeight="1" x14ac:dyDescent="0.25">
      <c r="A44" s="169"/>
      <c r="B44" s="164" t="s">
        <v>115</v>
      </c>
      <c r="C44" s="170" t="s">
        <v>161</v>
      </c>
      <c r="D44" s="164" t="s">
        <v>162</v>
      </c>
      <c r="E44" s="164" t="s">
        <v>125</v>
      </c>
      <c r="F44" s="165">
        <v>0.84</v>
      </c>
      <c r="G44" s="171"/>
      <c r="H44" s="171"/>
      <c r="I44" s="166">
        <f t="shared" si="6"/>
        <v>0</v>
      </c>
      <c r="J44" s="164">
        <f t="shared" si="7"/>
        <v>0</v>
      </c>
      <c r="K44" s="167">
        <f t="shared" si="8"/>
        <v>0</v>
      </c>
      <c r="L44" s="167">
        <f t="shared" si="9"/>
        <v>0</v>
      </c>
      <c r="M44" s="167">
        <f t="shared" si="10"/>
        <v>0</v>
      </c>
      <c r="N44" s="167">
        <v>0</v>
      </c>
      <c r="O44" s="167"/>
      <c r="P44" s="172">
        <v>9.859999999999999E-3</v>
      </c>
      <c r="Q44" s="172"/>
      <c r="R44" s="172">
        <v>9.859999999999999E-3</v>
      </c>
      <c r="S44" s="167">
        <f t="shared" si="11"/>
        <v>8.0000000000000002E-3</v>
      </c>
      <c r="T44" s="168"/>
      <c r="U44" s="168"/>
      <c r="V44" s="172"/>
      <c r="Z44">
        <v>0</v>
      </c>
    </row>
    <row r="45" spans="1:26" ht="35.1" customHeight="1" x14ac:dyDescent="0.25">
      <c r="A45" s="169"/>
      <c r="B45" s="164" t="s">
        <v>115</v>
      </c>
      <c r="C45" s="170" t="s">
        <v>163</v>
      </c>
      <c r="D45" s="164" t="s">
        <v>164</v>
      </c>
      <c r="E45" s="164" t="s">
        <v>125</v>
      </c>
      <c r="F45" s="165">
        <v>31.6</v>
      </c>
      <c r="G45" s="171"/>
      <c r="H45" s="171"/>
      <c r="I45" s="166">
        <f t="shared" si="6"/>
        <v>0</v>
      </c>
      <c r="J45" s="164">
        <f t="shared" si="7"/>
        <v>0</v>
      </c>
      <c r="K45" s="167">
        <f t="shared" si="8"/>
        <v>0</v>
      </c>
      <c r="L45" s="167">
        <f t="shared" si="9"/>
        <v>0</v>
      </c>
      <c r="M45" s="167">
        <f t="shared" si="10"/>
        <v>0</v>
      </c>
      <c r="N45" s="167">
        <v>0</v>
      </c>
      <c r="O45" s="167"/>
      <c r="P45" s="172">
        <v>1.1169999999999999E-2</v>
      </c>
      <c r="Q45" s="172"/>
      <c r="R45" s="172">
        <v>1.1169999999999999E-2</v>
      </c>
      <c r="S45" s="167">
        <f t="shared" si="11"/>
        <v>0.35299999999999998</v>
      </c>
      <c r="T45" s="168"/>
      <c r="U45" s="168"/>
      <c r="V45" s="172"/>
      <c r="Z45">
        <v>0</v>
      </c>
    </row>
    <row r="46" spans="1:26" ht="24.95" customHeight="1" x14ac:dyDescent="0.25">
      <c r="A46" s="169"/>
      <c r="B46" s="164" t="s">
        <v>115</v>
      </c>
      <c r="C46" s="170" t="s">
        <v>165</v>
      </c>
      <c r="D46" s="164" t="s">
        <v>166</v>
      </c>
      <c r="E46" s="164" t="s">
        <v>125</v>
      </c>
      <c r="F46" s="165">
        <v>43</v>
      </c>
      <c r="G46" s="171"/>
      <c r="H46" s="171"/>
      <c r="I46" s="166">
        <f t="shared" si="6"/>
        <v>0</v>
      </c>
      <c r="J46" s="164">
        <f t="shared" si="7"/>
        <v>0</v>
      </c>
      <c r="K46" s="167">
        <f t="shared" si="8"/>
        <v>0</v>
      </c>
      <c r="L46" s="167">
        <f t="shared" si="9"/>
        <v>0</v>
      </c>
      <c r="M46" s="167">
        <f t="shared" si="10"/>
        <v>0</v>
      </c>
      <c r="N46" s="167">
        <v>0</v>
      </c>
      <c r="O46" s="167"/>
      <c r="P46" s="172">
        <v>3.49E-2</v>
      </c>
      <c r="Q46" s="172"/>
      <c r="R46" s="172">
        <v>3.49E-2</v>
      </c>
      <c r="S46" s="167">
        <f t="shared" si="11"/>
        <v>1.5009999999999999</v>
      </c>
      <c r="T46" s="168"/>
      <c r="U46" s="168"/>
      <c r="V46" s="172"/>
      <c r="Z46">
        <v>0</v>
      </c>
    </row>
    <row r="47" spans="1:26" ht="24.95" customHeight="1" x14ac:dyDescent="0.25">
      <c r="A47" s="169"/>
      <c r="B47" s="164" t="s">
        <v>115</v>
      </c>
      <c r="C47" s="170" t="s">
        <v>167</v>
      </c>
      <c r="D47" s="164" t="s">
        <v>168</v>
      </c>
      <c r="E47" s="164" t="s">
        <v>169</v>
      </c>
      <c r="F47" s="165">
        <v>87.8</v>
      </c>
      <c r="G47" s="171"/>
      <c r="H47" s="171"/>
      <c r="I47" s="166">
        <f t="shared" si="6"/>
        <v>0</v>
      </c>
      <c r="J47" s="164">
        <f t="shared" si="7"/>
        <v>0</v>
      </c>
      <c r="K47" s="167">
        <f t="shared" si="8"/>
        <v>0</v>
      </c>
      <c r="L47" s="167">
        <f t="shared" si="9"/>
        <v>0</v>
      </c>
      <c r="M47" s="167">
        <f t="shared" si="10"/>
        <v>0</v>
      </c>
      <c r="N47" s="167">
        <v>0</v>
      </c>
      <c r="O47" s="167"/>
      <c r="P47" s="172">
        <v>2.0000000000000001E-4</v>
      </c>
      <c r="Q47" s="172"/>
      <c r="R47" s="172">
        <v>2.0000000000000001E-4</v>
      </c>
      <c r="S47" s="167">
        <f t="shared" si="11"/>
        <v>1.7999999999999999E-2</v>
      </c>
      <c r="T47" s="168"/>
      <c r="U47" s="168"/>
      <c r="V47" s="172"/>
      <c r="Z47">
        <v>0</v>
      </c>
    </row>
    <row r="48" spans="1:26" ht="24.95" customHeight="1" x14ac:dyDescent="0.25">
      <c r="A48" s="169"/>
      <c r="B48" s="164" t="s">
        <v>115</v>
      </c>
      <c r="C48" s="170" t="s">
        <v>170</v>
      </c>
      <c r="D48" s="164" t="s">
        <v>171</v>
      </c>
      <c r="E48" s="164" t="s">
        <v>105</v>
      </c>
      <c r="F48" s="165">
        <v>14.08</v>
      </c>
      <c r="G48" s="171"/>
      <c r="H48" s="171"/>
      <c r="I48" s="166">
        <f t="shared" si="6"/>
        <v>0</v>
      </c>
      <c r="J48" s="164">
        <f t="shared" si="7"/>
        <v>0</v>
      </c>
      <c r="K48" s="167">
        <f t="shared" si="8"/>
        <v>0</v>
      </c>
      <c r="L48" s="167">
        <f t="shared" si="9"/>
        <v>0</v>
      </c>
      <c r="M48" s="167">
        <f t="shared" si="10"/>
        <v>0</v>
      </c>
      <c r="N48" s="167">
        <v>0</v>
      </c>
      <c r="O48" s="167"/>
      <c r="P48" s="172">
        <v>2.2131099999999999</v>
      </c>
      <c r="Q48" s="172"/>
      <c r="R48" s="172">
        <v>2.2131099999999999</v>
      </c>
      <c r="S48" s="167">
        <f t="shared" si="11"/>
        <v>31.161000000000001</v>
      </c>
      <c r="T48" s="168"/>
      <c r="U48" s="168"/>
      <c r="V48" s="172"/>
      <c r="Z48">
        <v>0</v>
      </c>
    </row>
    <row r="49" spans="1:26" ht="24.95" customHeight="1" x14ac:dyDescent="0.25">
      <c r="A49" s="169"/>
      <c r="B49" s="164" t="s">
        <v>115</v>
      </c>
      <c r="C49" s="170" t="s">
        <v>172</v>
      </c>
      <c r="D49" s="164" t="s">
        <v>173</v>
      </c>
      <c r="E49" s="164" t="s">
        <v>105</v>
      </c>
      <c r="F49" s="165">
        <v>3.5</v>
      </c>
      <c r="G49" s="171"/>
      <c r="H49" s="171"/>
      <c r="I49" s="166">
        <f t="shared" si="6"/>
        <v>0</v>
      </c>
      <c r="J49" s="164">
        <f t="shared" si="7"/>
        <v>0</v>
      </c>
      <c r="K49" s="167">
        <f t="shared" si="8"/>
        <v>0</v>
      </c>
      <c r="L49" s="167">
        <f t="shared" si="9"/>
        <v>0</v>
      </c>
      <c r="M49" s="167">
        <f t="shared" si="10"/>
        <v>0</v>
      </c>
      <c r="N49" s="167">
        <v>0</v>
      </c>
      <c r="O49" s="167"/>
      <c r="P49" s="172">
        <v>2.2131099999999999</v>
      </c>
      <c r="Q49" s="172"/>
      <c r="R49" s="172">
        <v>2.2131099999999999</v>
      </c>
      <c r="S49" s="167">
        <f t="shared" si="11"/>
        <v>7.7460000000000004</v>
      </c>
      <c r="T49" s="168"/>
      <c r="U49" s="168"/>
      <c r="V49" s="172"/>
      <c r="Z49">
        <v>0</v>
      </c>
    </row>
    <row r="50" spans="1:26" ht="24.95" customHeight="1" x14ac:dyDescent="0.25">
      <c r="A50" s="169"/>
      <c r="B50" s="164" t="s">
        <v>115</v>
      </c>
      <c r="C50" s="170" t="s">
        <v>174</v>
      </c>
      <c r="D50" s="164" t="s">
        <v>175</v>
      </c>
      <c r="E50" s="164" t="s">
        <v>105</v>
      </c>
      <c r="F50" s="165">
        <v>14.08</v>
      </c>
      <c r="G50" s="171"/>
      <c r="H50" s="171"/>
      <c r="I50" s="166">
        <f t="shared" si="6"/>
        <v>0</v>
      </c>
      <c r="J50" s="164">
        <f t="shared" si="7"/>
        <v>0</v>
      </c>
      <c r="K50" s="167">
        <f t="shared" si="8"/>
        <v>0</v>
      </c>
      <c r="L50" s="167">
        <f t="shared" si="9"/>
        <v>0</v>
      </c>
      <c r="M50" s="167">
        <f t="shared" si="10"/>
        <v>0</v>
      </c>
      <c r="N50" s="167">
        <v>0</v>
      </c>
      <c r="O50" s="167"/>
      <c r="P50" s="172"/>
      <c r="Q50" s="172"/>
      <c r="R50" s="172"/>
      <c r="S50" s="167">
        <f t="shared" si="11"/>
        <v>0</v>
      </c>
      <c r="T50" s="168"/>
      <c r="U50" s="168"/>
      <c r="V50" s="172"/>
      <c r="Z50">
        <v>0</v>
      </c>
    </row>
    <row r="51" spans="1:26" ht="24.95" customHeight="1" x14ac:dyDescent="0.25">
      <c r="A51" s="169"/>
      <c r="B51" s="164" t="s">
        <v>115</v>
      </c>
      <c r="C51" s="170" t="s">
        <v>176</v>
      </c>
      <c r="D51" s="164" t="s">
        <v>177</v>
      </c>
      <c r="E51" s="164" t="s">
        <v>178</v>
      </c>
      <c r="F51" s="165">
        <v>0.70199999999999996</v>
      </c>
      <c r="G51" s="171"/>
      <c r="H51" s="171"/>
      <c r="I51" s="166">
        <f t="shared" si="6"/>
        <v>0</v>
      </c>
      <c r="J51" s="164">
        <f t="shared" si="7"/>
        <v>0</v>
      </c>
      <c r="K51" s="167">
        <f t="shared" si="8"/>
        <v>0</v>
      </c>
      <c r="L51" s="167">
        <f t="shared" si="9"/>
        <v>0</v>
      </c>
      <c r="M51" s="167">
        <f t="shared" si="10"/>
        <v>0</v>
      </c>
      <c r="N51" s="167">
        <v>0</v>
      </c>
      <c r="O51" s="167"/>
      <c r="P51" s="172">
        <v>1.20296</v>
      </c>
      <c r="Q51" s="172"/>
      <c r="R51" s="172">
        <v>1.20296</v>
      </c>
      <c r="S51" s="167">
        <f t="shared" si="11"/>
        <v>0.84399999999999997</v>
      </c>
      <c r="T51" s="168"/>
      <c r="U51" s="168"/>
      <c r="V51" s="172"/>
      <c r="Z51">
        <v>0</v>
      </c>
    </row>
    <row r="52" spans="1:26" ht="24.95" customHeight="1" x14ac:dyDescent="0.25">
      <c r="A52" s="169"/>
      <c r="B52" s="164" t="s">
        <v>115</v>
      </c>
      <c r="C52" s="170" t="s">
        <v>179</v>
      </c>
      <c r="D52" s="164" t="s">
        <v>180</v>
      </c>
      <c r="E52" s="164" t="s">
        <v>105</v>
      </c>
      <c r="F52" s="165">
        <v>7</v>
      </c>
      <c r="G52" s="171"/>
      <c r="H52" s="171"/>
      <c r="I52" s="166">
        <f t="shared" si="6"/>
        <v>0</v>
      </c>
      <c r="J52" s="164">
        <f t="shared" si="7"/>
        <v>0</v>
      </c>
      <c r="K52" s="167">
        <f t="shared" si="8"/>
        <v>0</v>
      </c>
      <c r="L52" s="167">
        <f t="shared" si="9"/>
        <v>0</v>
      </c>
      <c r="M52" s="167">
        <f t="shared" si="10"/>
        <v>0</v>
      </c>
      <c r="N52" s="167">
        <v>0</v>
      </c>
      <c r="O52" s="167"/>
      <c r="P52" s="172">
        <v>1.837</v>
      </c>
      <c r="Q52" s="172"/>
      <c r="R52" s="172">
        <v>1.837</v>
      </c>
      <c r="S52" s="167">
        <f t="shared" si="11"/>
        <v>12.859</v>
      </c>
      <c r="T52" s="168"/>
      <c r="U52" s="168"/>
      <c r="V52" s="172"/>
      <c r="Z52">
        <v>0</v>
      </c>
    </row>
    <row r="53" spans="1:26" ht="24.95" customHeight="1" x14ac:dyDescent="0.25">
      <c r="A53" s="169"/>
      <c r="B53" s="164" t="s">
        <v>115</v>
      </c>
      <c r="C53" s="170" t="s">
        <v>181</v>
      </c>
      <c r="D53" s="164" t="s">
        <v>182</v>
      </c>
      <c r="E53" s="164" t="s">
        <v>125</v>
      </c>
      <c r="F53" s="165">
        <v>201.16</v>
      </c>
      <c r="G53" s="171"/>
      <c r="H53" s="171"/>
      <c r="I53" s="166">
        <f t="shared" si="6"/>
        <v>0</v>
      </c>
      <c r="J53" s="164">
        <f t="shared" si="7"/>
        <v>0</v>
      </c>
      <c r="K53" s="167">
        <f t="shared" si="8"/>
        <v>0</v>
      </c>
      <c r="L53" s="167">
        <f t="shared" si="9"/>
        <v>0</v>
      </c>
      <c r="M53" s="167">
        <f t="shared" si="10"/>
        <v>0</v>
      </c>
      <c r="N53" s="167">
        <v>0</v>
      </c>
      <c r="O53" s="167"/>
      <c r="P53" s="172">
        <v>5.5100000000000001E-3</v>
      </c>
      <c r="Q53" s="172"/>
      <c r="R53" s="172">
        <v>5.5100000000000001E-3</v>
      </c>
      <c r="S53" s="167">
        <f t="shared" si="11"/>
        <v>1.1080000000000001</v>
      </c>
      <c r="T53" s="168"/>
      <c r="U53" s="168"/>
      <c r="V53" s="172"/>
      <c r="Z53">
        <v>0</v>
      </c>
    </row>
    <row r="54" spans="1:26" ht="24.95" customHeight="1" x14ac:dyDescent="0.25">
      <c r="A54" s="169"/>
      <c r="B54" s="164" t="s">
        <v>115</v>
      </c>
      <c r="C54" s="170" t="s">
        <v>183</v>
      </c>
      <c r="D54" s="164" t="s">
        <v>184</v>
      </c>
      <c r="E54" s="164" t="s">
        <v>125</v>
      </c>
      <c r="F54" s="165">
        <v>35</v>
      </c>
      <c r="G54" s="171"/>
      <c r="H54" s="171"/>
      <c r="I54" s="166">
        <f t="shared" si="6"/>
        <v>0</v>
      </c>
      <c r="J54" s="164">
        <f t="shared" si="7"/>
        <v>0</v>
      </c>
      <c r="K54" s="167">
        <f t="shared" si="8"/>
        <v>0</v>
      </c>
      <c r="L54" s="167">
        <f t="shared" si="9"/>
        <v>0</v>
      </c>
      <c r="M54" s="167">
        <f t="shared" si="10"/>
        <v>0</v>
      </c>
      <c r="N54" s="167">
        <v>0</v>
      </c>
      <c r="O54" s="167"/>
      <c r="P54" s="172">
        <v>0.32423999999999997</v>
      </c>
      <c r="Q54" s="172"/>
      <c r="R54" s="172">
        <v>0.32423999999999997</v>
      </c>
      <c r="S54" s="167">
        <f t="shared" si="11"/>
        <v>11.348000000000001</v>
      </c>
      <c r="T54" s="168"/>
      <c r="U54" s="168"/>
      <c r="V54" s="172"/>
      <c r="Z54">
        <v>0</v>
      </c>
    </row>
    <row r="55" spans="1:26" ht="24.95" customHeight="1" x14ac:dyDescent="0.25">
      <c r="A55" s="169"/>
      <c r="B55" s="164" t="s">
        <v>115</v>
      </c>
      <c r="C55" s="170" t="s">
        <v>185</v>
      </c>
      <c r="D55" s="164" t="s">
        <v>186</v>
      </c>
      <c r="E55" s="164" t="s">
        <v>118</v>
      </c>
      <c r="F55" s="165">
        <v>6</v>
      </c>
      <c r="G55" s="171"/>
      <c r="H55" s="171"/>
      <c r="I55" s="166">
        <f t="shared" si="6"/>
        <v>0</v>
      </c>
      <c r="J55" s="164">
        <f t="shared" si="7"/>
        <v>0</v>
      </c>
      <c r="K55" s="167">
        <f t="shared" si="8"/>
        <v>0</v>
      </c>
      <c r="L55" s="167">
        <f t="shared" si="9"/>
        <v>0</v>
      </c>
      <c r="M55" s="167">
        <f t="shared" si="10"/>
        <v>0</v>
      </c>
      <c r="N55" s="167">
        <v>0</v>
      </c>
      <c r="O55" s="167"/>
      <c r="P55" s="172">
        <v>3.567E-2</v>
      </c>
      <c r="Q55" s="172"/>
      <c r="R55" s="172">
        <v>3.567E-2</v>
      </c>
      <c r="S55" s="167">
        <f t="shared" si="11"/>
        <v>0.214</v>
      </c>
      <c r="T55" s="168"/>
      <c r="U55" s="168"/>
      <c r="V55" s="172"/>
      <c r="Z55">
        <v>0</v>
      </c>
    </row>
    <row r="56" spans="1:26" ht="24.95" customHeight="1" x14ac:dyDescent="0.25">
      <c r="A56" s="169"/>
      <c r="B56" s="164" t="s">
        <v>115</v>
      </c>
      <c r="C56" s="170" t="s">
        <v>187</v>
      </c>
      <c r="D56" s="164" t="s">
        <v>188</v>
      </c>
      <c r="E56" s="164" t="s">
        <v>118</v>
      </c>
      <c r="F56" s="165">
        <v>5</v>
      </c>
      <c r="G56" s="171"/>
      <c r="H56" s="171"/>
      <c r="I56" s="166">
        <f t="shared" si="6"/>
        <v>0</v>
      </c>
      <c r="J56" s="164">
        <f t="shared" si="7"/>
        <v>0</v>
      </c>
      <c r="K56" s="167">
        <f t="shared" si="8"/>
        <v>0</v>
      </c>
      <c r="L56" s="167">
        <f t="shared" si="9"/>
        <v>0</v>
      </c>
      <c r="M56" s="167">
        <f t="shared" si="10"/>
        <v>0</v>
      </c>
      <c r="N56" s="167">
        <v>0</v>
      </c>
      <c r="O56" s="167"/>
      <c r="P56" s="172">
        <v>7.8980000000000009E-2</v>
      </c>
      <c r="Q56" s="172"/>
      <c r="R56" s="172">
        <v>7.8980000000000009E-2</v>
      </c>
      <c r="S56" s="167">
        <f t="shared" si="11"/>
        <v>0.39500000000000002</v>
      </c>
      <c r="T56" s="168"/>
      <c r="U56" s="168"/>
      <c r="V56" s="172"/>
      <c r="Z56">
        <v>0</v>
      </c>
    </row>
    <row r="57" spans="1:26" ht="24.95" customHeight="1" x14ac:dyDescent="0.25">
      <c r="A57" s="169"/>
      <c r="B57" s="164" t="s">
        <v>115</v>
      </c>
      <c r="C57" s="170" t="s">
        <v>189</v>
      </c>
      <c r="D57" s="164" t="s">
        <v>190</v>
      </c>
      <c r="E57" s="164" t="s">
        <v>118</v>
      </c>
      <c r="F57" s="165">
        <v>11</v>
      </c>
      <c r="G57" s="171"/>
      <c r="H57" s="171"/>
      <c r="I57" s="166">
        <f t="shared" si="6"/>
        <v>0</v>
      </c>
      <c r="J57" s="164">
        <f t="shared" si="7"/>
        <v>0</v>
      </c>
      <c r="K57" s="167">
        <f t="shared" si="8"/>
        <v>0</v>
      </c>
      <c r="L57" s="167">
        <f t="shared" si="9"/>
        <v>0</v>
      </c>
      <c r="M57" s="167">
        <f t="shared" si="10"/>
        <v>0</v>
      </c>
      <c r="N57" s="167">
        <v>0</v>
      </c>
      <c r="O57" s="167"/>
      <c r="P57" s="172">
        <v>1.7500000000000002E-2</v>
      </c>
      <c r="Q57" s="172"/>
      <c r="R57" s="172">
        <v>1.7500000000000002E-2</v>
      </c>
      <c r="S57" s="167">
        <f t="shared" si="11"/>
        <v>0.193</v>
      </c>
      <c r="T57" s="168"/>
      <c r="U57" s="168"/>
      <c r="V57" s="172"/>
      <c r="Z57">
        <v>0</v>
      </c>
    </row>
    <row r="58" spans="1:26" ht="24.95" customHeight="1" x14ac:dyDescent="0.25">
      <c r="A58" s="169"/>
      <c r="B58" s="164" t="s">
        <v>115</v>
      </c>
      <c r="C58" s="170" t="s">
        <v>191</v>
      </c>
      <c r="D58" s="164" t="s">
        <v>192</v>
      </c>
      <c r="E58" s="164" t="s">
        <v>118</v>
      </c>
      <c r="F58" s="165">
        <v>3</v>
      </c>
      <c r="G58" s="171"/>
      <c r="H58" s="171"/>
      <c r="I58" s="166">
        <f t="shared" si="6"/>
        <v>0</v>
      </c>
      <c r="J58" s="164">
        <f t="shared" si="7"/>
        <v>0</v>
      </c>
      <c r="K58" s="167">
        <f t="shared" si="8"/>
        <v>0</v>
      </c>
      <c r="L58" s="167">
        <f t="shared" si="9"/>
        <v>0</v>
      </c>
      <c r="M58" s="167">
        <f t="shared" si="10"/>
        <v>0</v>
      </c>
      <c r="N58" s="167">
        <v>0</v>
      </c>
      <c r="O58" s="167"/>
      <c r="P58" s="172">
        <v>3.4769999999999995E-2</v>
      </c>
      <c r="Q58" s="172"/>
      <c r="R58" s="172">
        <v>3.4769999999999995E-2</v>
      </c>
      <c r="S58" s="167">
        <f t="shared" si="11"/>
        <v>0.104</v>
      </c>
      <c r="T58" s="168"/>
      <c r="U58" s="168"/>
      <c r="V58" s="172"/>
      <c r="Z58">
        <v>0</v>
      </c>
    </row>
    <row r="59" spans="1:26" ht="24.95" customHeight="1" x14ac:dyDescent="0.25">
      <c r="A59" s="179"/>
      <c r="B59" s="174" t="s">
        <v>193</v>
      </c>
      <c r="C59" s="180" t="s">
        <v>194</v>
      </c>
      <c r="D59" s="174" t="s">
        <v>195</v>
      </c>
      <c r="E59" s="174" t="s">
        <v>196</v>
      </c>
      <c r="F59" s="175">
        <v>2</v>
      </c>
      <c r="G59" s="181"/>
      <c r="H59" s="181"/>
      <c r="I59" s="176">
        <f t="shared" si="6"/>
        <v>0</v>
      </c>
      <c r="J59" s="174">
        <f t="shared" si="7"/>
        <v>0</v>
      </c>
      <c r="K59" s="177">
        <f t="shared" si="8"/>
        <v>0</v>
      </c>
      <c r="L59" s="177">
        <f t="shared" si="9"/>
        <v>0</v>
      </c>
      <c r="M59" s="177">
        <f t="shared" si="10"/>
        <v>0</v>
      </c>
      <c r="N59" s="177">
        <v>0</v>
      </c>
      <c r="O59" s="177"/>
      <c r="P59" s="182">
        <v>1.0500000000000001E-2</v>
      </c>
      <c r="Q59" s="182"/>
      <c r="R59" s="182">
        <v>1.0500000000000001E-2</v>
      </c>
      <c r="S59" s="177">
        <f t="shared" si="11"/>
        <v>2.1000000000000001E-2</v>
      </c>
      <c r="T59" s="178"/>
      <c r="U59" s="178"/>
      <c r="V59" s="182"/>
      <c r="Z59">
        <v>0</v>
      </c>
    </row>
    <row r="60" spans="1:26" ht="24.95" customHeight="1" x14ac:dyDescent="0.25">
      <c r="A60" s="179"/>
      <c r="B60" s="174" t="s">
        <v>193</v>
      </c>
      <c r="C60" s="180" t="s">
        <v>197</v>
      </c>
      <c r="D60" s="174" t="s">
        <v>198</v>
      </c>
      <c r="E60" s="174" t="s">
        <v>196</v>
      </c>
      <c r="F60" s="175">
        <v>4</v>
      </c>
      <c r="G60" s="181"/>
      <c r="H60" s="181"/>
      <c r="I60" s="176">
        <f t="shared" si="6"/>
        <v>0</v>
      </c>
      <c r="J60" s="174">
        <f t="shared" si="7"/>
        <v>0</v>
      </c>
      <c r="K60" s="177">
        <f t="shared" si="8"/>
        <v>0</v>
      </c>
      <c r="L60" s="177">
        <f t="shared" si="9"/>
        <v>0</v>
      </c>
      <c r="M60" s="177">
        <f t="shared" si="10"/>
        <v>0</v>
      </c>
      <c r="N60" s="177">
        <v>0</v>
      </c>
      <c r="O60" s="177"/>
      <c r="P60" s="182">
        <v>1.0800000000000001E-2</v>
      </c>
      <c r="Q60" s="182"/>
      <c r="R60" s="182">
        <v>1.0800000000000001E-2</v>
      </c>
      <c r="S60" s="177">
        <f t="shared" si="11"/>
        <v>4.2999999999999997E-2</v>
      </c>
      <c r="T60" s="178"/>
      <c r="U60" s="178"/>
      <c r="V60" s="182"/>
      <c r="Z60">
        <v>0</v>
      </c>
    </row>
    <row r="61" spans="1:26" ht="24.95" customHeight="1" x14ac:dyDescent="0.25">
      <c r="A61" s="179"/>
      <c r="B61" s="174" t="s">
        <v>193</v>
      </c>
      <c r="C61" s="180" t="s">
        <v>199</v>
      </c>
      <c r="D61" s="174" t="s">
        <v>200</v>
      </c>
      <c r="E61" s="174" t="s">
        <v>196</v>
      </c>
      <c r="F61" s="175">
        <v>4</v>
      </c>
      <c r="G61" s="181"/>
      <c r="H61" s="181"/>
      <c r="I61" s="176">
        <f t="shared" si="6"/>
        <v>0</v>
      </c>
      <c r="J61" s="174">
        <f t="shared" si="7"/>
        <v>0</v>
      </c>
      <c r="K61" s="177">
        <f t="shared" si="8"/>
        <v>0</v>
      </c>
      <c r="L61" s="177">
        <f t="shared" si="9"/>
        <v>0</v>
      </c>
      <c r="M61" s="177">
        <f t="shared" si="10"/>
        <v>0</v>
      </c>
      <c r="N61" s="177">
        <v>0</v>
      </c>
      <c r="O61" s="177"/>
      <c r="P61" s="182">
        <v>1.0999999999999999E-2</v>
      </c>
      <c r="Q61" s="182"/>
      <c r="R61" s="182">
        <v>1.0999999999999999E-2</v>
      </c>
      <c r="S61" s="177">
        <f t="shared" si="11"/>
        <v>4.3999999999999997E-2</v>
      </c>
      <c r="T61" s="178"/>
      <c r="U61" s="178"/>
      <c r="V61" s="182"/>
      <c r="Z61">
        <v>0</v>
      </c>
    </row>
    <row r="62" spans="1:26" ht="24.95" customHeight="1" x14ac:dyDescent="0.25">
      <c r="A62" s="179"/>
      <c r="B62" s="174" t="s">
        <v>193</v>
      </c>
      <c r="C62" s="180" t="s">
        <v>201</v>
      </c>
      <c r="D62" s="174" t="s">
        <v>202</v>
      </c>
      <c r="E62" s="174" t="s">
        <v>196</v>
      </c>
      <c r="F62" s="175">
        <v>1</v>
      </c>
      <c r="G62" s="181"/>
      <c r="H62" s="181"/>
      <c r="I62" s="176">
        <f t="shared" si="6"/>
        <v>0</v>
      </c>
      <c r="J62" s="174">
        <f t="shared" si="7"/>
        <v>0</v>
      </c>
      <c r="K62" s="177">
        <f t="shared" si="8"/>
        <v>0</v>
      </c>
      <c r="L62" s="177">
        <f t="shared" si="9"/>
        <v>0</v>
      </c>
      <c r="M62" s="177">
        <f t="shared" si="10"/>
        <v>0</v>
      </c>
      <c r="N62" s="177">
        <v>0</v>
      </c>
      <c r="O62" s="177"/>
      <c r="P62" s="182">
        <v>1.1299999999999999E-2</v>
      </c>
      <c r="Q62" s="182"/>
      <c r="R62" s="182">
        <v>1.1299999999999999E-2</v>
      </c>
      <c r="S62" s="177">
        <f t="shared" si="11"/>
        <v>1.0999999999999999E-2</v>
      </c>
      <c r="T62" s="178"/>
      <c r="U62" s="178"/>
      <c r="V62" s="182"/>
      <c r="Z62">
        <v>0</v>
      </c>
    </row>
    <row r="63" spans="1:26" x14ac:dyDescent="0.25">
      <c r="A63" s="148"/>
      <c r="B63" s="148"/>
      <c r="C63" s="163">
        <v>6</v>
      </c>
      <c r="D63" s="163" t="s">
        <v>66</v>
      </c>
      <c r="E63" s="148"/>
      <c r="F63" s="162"/>
      <c r="G63" s="151">
        <f>ROUND((SUM(L36:L62))/1,2)</f>
        <v>0</v>
      </c>
      <c r="H63" s="151">
        <f>ROUND((SUM(M36:M62))/1,2)</f>
        <v>0</v>
      </c>
      <c r="I63" s="151">
        <f>ROUND((SUM(I36:I62))/1,2)</f>
        <v>0</v>
      </c>
      <c r="J63" s="148"/>
      <c r="K63" s="148"/>
      <c r="L63" s="148">
        <f>ROUND((SUM(L36:L62))/1,2)</f>
        <v>0</v>
      </c>
      <c r="M63" s="148">
        <f>ROUND((SUM(M36:M62))/1,2)</f>
        <v>0</v>
      </c>
      <c r="N63" s="148"/>
      <c r="O63" s="148"/>
      <c r="P63" s="173"/>
      <c r="Q63" s="148"/>
      <c r="R63" s="148"/>
      <c r="S63" s="173">
        <f>ROUND((SUM(S36:S62))/1,2)</f>
        <v>82.43</v>
      </c>
      <c r="T63" s="145"/>
      <c r="U63" s="145"/>
      <c r="V63" s="2">
        <f>ROUND((SUM(V36:V62))/1,2)</f>
        <v>0</v>
      </c>
      <c r="W63" s="145"/>
      <c r="X63" s="145"/>
      <c r="Y63" s="145"/>
      <c r="Z63" s="145"/>
    </row>
    <row r="64" spans="1:26" x14ac:dyDescent="0.25">
      <c r="A64" s="1"/>
      <c r="B64" s="1"/>
      <c r="C64" s="1"/>
      <c r="D64" s="1"/>
      <c r="E64" s="1"/>
      <c r="F64" s="158"/>
      <c r="G64" s="141"/>
      <c r="H64" s="141"/>
      <c r="I64" s="141"/>
      <c r="J64" s="1"/>
      <c r="K64" s="1"/>
      <c r="L64" s="1"/>
      <c r="M64" s="1"/>
      <c r="N64" s="1"/>
      <c r="O64" s="1"/>
      <c r="P64" s="1"/>
      <c r="Q64" s="1"/>
      <c r="R64" s="1"/>
      <c r="S64" s="1"/>
      <c r="V64" s="1"/>
    </row>
    <row r="65" spans="1:26" x14ac:dyDescent="0.25">
      <c r="A65" s="148"/>
      <c r="B65" s="148"/>
      <c r="C65" s="163">
        <v>9</v>
      </c>
      <c r="D65" s="163" t="s">
        <v>67</v>
      </c>
      <c r="E65" s="148"/>
      <c r="F65" s="162"/>
      <c r="G65" s="149"/>
      <c r="H65" s="149"/>
      <c r="I65" s="149"/>
      <c r="J65" s="148"/>
      <c r="K65" s="148"/>
      <c r="L65" s="148"/>
      <c r="M65" s="148"/>
      <c r="N65" s="148"/>
      <c r="O65" s="148"/>
      <c r="P65" s="148"/>
      <c r="Q65" s="148"/>
      <c r="R65" s="148"/>
      <c r="S65" s="148"/>
      <c r="T65" s="145"/>
      <c r="U65" s="145"/>
      <c r="V65" s="148"/>
      <c r="W65" s="145"/>
      <c r="X65" s="145"/>
      <c r="Y65" s="145"/>
      <c r="Z65" s="145"/>
    </row>
    <row r="66" spans="1:26" ht="24.95" customHeight="1" x14ac:dyDescent="0.25">
      <c r="A66" s="169"/>
      <c r="B66" s="164" t="s">
        <v>203</v>
      </c>
      <c r="C66" s="170" t="s">
        <v>204</v>
      </c>
      <c r="D66" s="164" t="s">
        <v>205</v>
      </c>
      <c r="E66" s="164" t="s">
        <v>146</v>
      </c>
      <c r="F66" s="165">
        <v>701.58</v>
      </c>
      <c r="G66" s="171"/>
      <c r="H66" s="171"/>
      <c r="I66" s="166">
        <f t="shared" ref="I66:I97" si="12">ROUND(F66*(G66+H66),2)</f>
        <v>0</v>
      </c>
      <c r="J66" s="164">
        <f t="shared" ref="J66:J97" si="13">ROUND(F66*(N66),2)</f>
        <v>0</v>
      </c>
      <c r="K66" s="167">
        <f t="shared" ref="K66:K97" si="14">ROUND(F66*(O66),2)</f>
        <v>0</v>
      </c>
      <c r="L66" s="167">
        <f t="shared" ref="L66:L97" si="15">ROUND(F66*(G66),2)</f>
        <v>0</v>
      </c>
      <c r="M66" s="167">
        <f t="shared" ref="M66:M97" si="16">ROUND(F66*(H66),2)</f>
        <v>0</v>
      </c>
      <c r="N66" s="167">
        <v>0</v>
      </c>
      <c r="O66" s="167"/>
      <c r="P66" s="172"/>
      <c r="Q66" s="172"/>
      <c r="R66" s="172"/>
      <c r="S66" s="167">
        <f t="shared" ref="S66:S97" si="17">ROUND(F66*(P66),3)</f>
        <v>0</v>
      </c>
      <c r="T66" s="168"/>
      <c r="U66" s="168"/>
      <c r="V66" s="172"/>
      <c r="Z66">
        <v>0</v>
      </c>
    </row>
    <row r="67" spans="1:26" ht="24.95" customHeight="1" x14ac:dyDescent="0.25">
      <c r="A67" s="169"/>
      <c r="B67" s="164" t="s">
        <v>203</v>
      </c>
      <c r="C67" s="170" t="s">
        <v>206</v>
      </c>
      <c r="D67" s="164" t="s">
        <v>207</v>
      </c>
      <c r="E67" s="164" t="s">
        <v>146</v>
      </c>
      <c r="F67" s="165">
        <v>701.58</v>
      </c>
      <c r="G67" s="171"/>
      <c r="H67" s="171"/>
      <c r="I67" s="166">
        <f t="shared" si="12"/>
        <v>0</v>
      </c>
      <c r="J67" s="164">
        <f t="shared" si="13"/>
        <v>0</v>
      </c>
      <c r="K67" s="167">
        <f t="shared" si="14"/>
        <v>0</v>
      </c>
      <c r="L67" s="167">
        <f t="shared" si="15"/>
        <v>0</v>
      </c>
      <c r="M67" s="167">
        <f t="shared" si="16"/>
        <v>0</v>
      </c>
      <c r="N67" s="167">
        <v>0</v>
      </c>
      <c r="O67" s="167"/>
      <c r="P67" s="172">
        <v>6.8999999999999997E-4</v>
      </c>
      <c r="Q67" s="172"/>
      <c r="R67" s="172">
        <v>6.8999999999999997E-4</v>
      </c>
      <c r="S67" s="167">
        <f t="shared" si="17"/>
        <v>0.48399999999999999</v>
      </c>
      <c r="T67" s="168"/>
      <c r="U67" s="168"/>
      <c r="V67" s="172"/>
      <c r="Z67">
        <v>0</v>
      </c>
    </row>
    <row r="68" spans="1:26" ht="24.95" customHeight="1" x14ac:dyDescent="0.25">
      <c r="A68" s="169"/>
      <c r="B68" s="164" t="s">
        <v>203</v>
      </c>
      <c r="C68" s="170" t="s">
        <v>208</v>
      </c>
      <c r="D68" s="164" t="s">
        <v>209</v>
      </c>
      <c r="E68" s="164" t="s">
        <v>125</v>
      </c>
      <c r="F68" s="165">
        <v>52.86</v>
      </c>
      <c r="G68" s="171"/>
      <c r="H68" s="171"/>
      <c r="I68" s="166">
        <f t="shared" si="12"/>
        <v>0</v>
      </c>
      <c r="J68" s="164">
        <f t="shared" si="13"/>
        <v>0</v>
      </c>
      <c r="K68" s="167">
        <f t="shared" si="14"/>
        <v>0</v>
      </c>
      <c r="L68" s="167">
        <f t="shared" si="15"/>
        <v>0</v>
      </c>
      <c r="M68" s="167">
        <f t="shared" si="16"/>
        <v>0</v>
      </c>
      <c r="N68" s="167">
        <v>0</v>
      </c>
      <c r="O68" s="167"/>
      <c r="P68" s="172">
        <v>6.1800000000000006E-3</v>
      </c>
      <c r="Q68" s="172"/>
      <c r="R68" s="172">
        <v>6.1800000000000006E-3</v>
      </c>
      <c r="S68" s="167">
        <f t="shared" si="17"/>
        <v>0.32700000000000001</v>
      </c>
      <c r="T68" s="168"/>
      <c r="U68" s="168"/>
      <c r="V68" s="172"/>
      <c r="Z68">
        <v>0</v>
      </c>
    </row>
    <row r="69" spans="1:26" ht="24.95" customHeight="1" x14ac:dyDescent="0.25">
      <c r="A69" s="169"/>
      <c r="B69" s="164" t="s">
        <v>203</v>
      </c>
      <c r="C69" s="170" t="s">
        <v>210</v>
      </c>
      <c r="D69" s="164" t="s">
        <v>211</v>
      </c>
      <c r="E69" s="164" t="s">
        <v>125</v>
      </c>
      <c r="F69" s="165">
        <v>701.58</v>
      </c>
      <c r="G69" s="171"/>
      <c r="H69" s="171"/>
      <c r="I69" s="166">
        <f t="shared" si="12"/>
        <v>0</v>
      </c>
      <c r="J69" s="164">
        <f t="shared" si="13"/>
        <v>0</v>
      </c>
      <c r="K69" s="167">
        <f t="shared" si="14"/>
        <v>0</v>
      </c>
      <c r="L69" s="167">
        <f t="shared" si="15"/>
        <v>0</v>
      </c>
      <c r="M69" s="167">
        <f t="shared" si="16"/>
        <v>0</v>
      </c>
      <c r="N69" s="167">
        <v>0</v>
      </c>
      <c r="O69" s="167"/>
      <c r="P69" s="172">
        <v>5.4945000000000003E-5</v>
      </c>
      <c r="Q69" s="172"/>
      <c r="R69" s="172">
        <v>5.4945000000000003E-5</v>
      </c>
      <c r="S69" s="167">
        <f t="shared" si="17"/>
        <v>3.9E-2</v>
      </c>
      <c r="T69" s="168"/>
      <c r="U69" s="168"/>
      <c r="V69" s="172"/>
      <c r="Z69">
        <v>0</v>
      </c>
    </row>
    <row r="70" spans="1:26" ht="24.95" customHeight="1" x14ac:dyDescent="0.25">
      <c r="A70" s="169"/>
      <c r="B70" s="164" t="s">
        <v>212</v>
      </c>
      <c r="C70" s="170" t="s">
        <v>213</v>
      </c>
      <c r="D70" s="164" t="s">
        <v>214</v>
      </c>
      <c r="E70" s="164" t="s">
        <v>146</v>
      </c>
      <c r="F70" s="165">
        <v>701.58</v>
      </c>
      <c r="G70" s="171"/>
      <c r="H70" s="171"/>
      <c r="I70" s="166">
        <f t="shared" si="12"/>
        <v>0</v>
      </c>
      <c r="J70" s="164">
        <f t="shared" si="13"/>
        <v>0</v>
      </c>
      <c r="K70" s="167">
        <f t="shared" si="14"/>
        <v>0</v>
      </c>
      <c r="L70" s="167">
        <f t="shared" si="15"/>
        <v>0</v>
      </c>
      <c r="M70" s="167">
        <f t="shared" si="16"/>
        <v>0</v>
      </c>
      <c r="N70" s="167">
        <v>0</v>
      </c>
      <c r="O70" s="167"/>
      <c r="P70" s="172"/>
      <c r="Q70" s="172"/>
      <c r="R70" s="172"/>
      <c r="S70" s="167">
        <f t="shared" si="17"/>
        <v>0</v>
      </c>
      <c r="T70" s="168"/>
      <c r="U70" s="168"/>
      <c r="V70" s="172"/>
      <c r="Z70">
        <v>0</v>
      </c>
    </row>
    <row r="71" spans="1:26" ht="24.95" customHeight="1" x14ac:dyDescent="0.25">
      <c r="A71" s="169"/>
      <c r="B71" s="164" t="s">
        <v>212</v>
      </c>
      <c r="C71" s="170" t="s">
        <v>215</v>
      </c>
      <c r="D71" s="164" t="s">
        <v>216</v>
      </c>
      <c r="E71" s="164" t="s">
        <v>125</v>
      </c>
      <c r="F71" s="165">
        <v>701.58</v>
      </c>
      <c r="G71" s="171"/>
      <c r="H71" s="171"/>
      <c r="I71" s="166">
        <f t="shared" si="12"/>
        <v>0</v>
      </c>
      <c r="J71" s="164">
        <f t="shared" si="13"/>
        <v>0</v>
      </c>
      <c r="K71" s="167">
        <f t="shared" si="14"/>
        <v>0</v>
      </c>
      <c r="L71" s="167">
        <f t="shared" si="15"/>
        <v>0</v>
      </c>
      <c r="M71" s="167">
        <f t="shared" si="16"/>
        <v>0</v>
      </c>
      <c r="N71" s="167">
        <v>0</v>
      </c>
      <c r="O71" s="167"/>
      <c r="P71" s="172"/>
      <c r="Q71" s="172"/>
      <c r="R71" s="172"/>
      <c r="S71" s="167">
        <f t="shared" si="17"/>
        <v>0</v>
      </c>
      <c r="T71" s="168"/>
      <c r="U71" s="168"/>
      <c r="V71" s="172"/>
      <c r="Z71">
        <v>0</v>
      </c>
    </row>
    <row r="72" spans="1:26" ht="24.95" customHeight="1" x14ac:dyDescent="0.25">
      <c r="A72" s="169"/>
      <c r="B72" s="164" t="s">
        <v>115</v>
      </c>
      <c r="C72" s="170" t="s">
        <v>217</v>
      </c>
      <c r="D72" s="164" t="s">
        <v>218</v>
      </c>
      <c r="E72" s="164" t="s">
        <v>125</v>
      </c>
      <c r="F72" s="165">
        <v>201.16</v>
      </c>
      <c r="G72" s="171"/>
      <c r="H72" s="171"/>
      <c r="I72" s="166">
        <f t="shared" si="12"/>
        <v>0</v>
      </c>
      <c r="J72" s="164">
        <f t="shared" si="13"/>
        <v>0</v>
      </c>
      <c r="K72" s="167">
        <f t="shared" si="14"/>
        <v>0</v>
      </c>
      <c r="L72" s="167">
        <f t="shared" si="15"/>
        <v>0</v>
      </c>
      <c r="M72" s="167">
        <f t="shared" si="16"/>
        <v>0</v>
      </c>
      <c r="N72" s="167">
        <v>0</v>
      </c>
      <c r="O72" s="167"/>
      <c r="P72" s="172">
        <v>5.0000000000000002E-5</v>
      </c>
      <c r="Q72" s="172"/>
      <c r="R72" s="172">
        <v>5.0000000000000002E-5</v>
      </c>
      <c r="S72" s="167">
        <f t="shared" si="17"/>
        <v>0.01</v>
      </c>
      <c r="T72" s="168"/>
      <c r="U72" s="168"/>
      <c r="V72" s="172"/>
      <c r="Z72">
        <v>0</v>
      </c>
    </row>
    <row r="73" spans="1:26" ht="24.95" customHeight="1" x14ac:dyDescent="0.25">
      <c r="A73" s="169"/>
      <c r="B73" s="164" t="s">
        <v>115</v>
      </c>
      <c r="C73" s="170" t="s">
        <v>219</v>
      </c>
      <c r="D73" s="164" t="s">
        <v>220</v>
      </c>
      <c r="E73" s="164" t="s">
        <v>169</v>
      </c>
      <c r="F73" s="165">
        <v>135.49</v>
      </c>
      <c r="G73" s="171"/>
      <c r="H73" s="171"/>
      <c r="I73" s="166">
        <f t="shared" si="12"/>
        <v>0</v>
      </c>
      <c r="J73" s="164">
        <f t="shared" si="13"/>
        <v>0</v>
      </c>
      <c r="K73" s="167">
        <f t="shared" si="14"/>
        <v>0</v>
      </c>
      <c r="L73" s="167">
        <f t="shared" si="15"/>
        <v>0</v>
      </c>
      <c r="M73" s="167">
        <f t="shared" si="16"/>
        <v>0</v>
      </c>
      <c r="N73" s="167">
        <v>0</v>
      </c>
      <c r="O73" s="167"/>
      <c r="P73" s="172">
        <v>1.08E-3</v>
      </c>
      <c r="Q73" s="172"/>
      <c r="R73" s="172">
        <v>1.08E-3</v>
      </c>
      <c r="S73" s="167">
        <f t="shared" si="17"/>
        <v>0.14599999999999999</v>
      </c>
      <c r="T73" s="168"/>
      <c r="U73" s="168"/>
      <c r="V73" s="172"/>
      <c r="Z73">
        <v>0</v>
      </c>
    </row>
    <row r="74" spans="1:26" ht="24.95" customHeight="1" x14ac:dyDescent="0.25">
      <c r="A74" s="169"/>
      <c r="B74" s="164" t="s">
        <v>115</v>
      </c>
      <c r="C74" s="170" t="s">
        <v>221</v>
      </c>
      <c r="D74" s="164" t="s">
        <v>222</v>
      </c>
      <c r="E74" s="164" t="s">
        <v>169</v>
      </c>
      <c r="F74" s="165">
        <v>87.8</v>
      </c>
      <c r="G74" s="171"/>
      <c r="H74" s="171"/>
      <c r="I74" s="166">
        <f t="shared" si="12"/>
        <v>0</v>
      </c>
      <c r="J74" s="164">
        <f t="shared" si="13"/>
        <v>0</v>
      </c>
      <c r="K74" s="167">
        <f t="shared" si="14"/>
        <v>0</v>
      </c>
      <c r="L74" s="167">
        <f t="shared" si="15"/>
        <v>0</v>
      </c>
      <c r="M74" s="167">
        <f t="shared" si="16"/>
        <v>0</v>
      </c>
      <c r="N74" s="167">
        <v>0</v>
      </c>
      <c r="O74" s="167"/>
      <c r="P74" s="172">
        <v>5.0000000000000002E-5</v>
      </c>
      <c r="Q74" s="172"/>
      <c r="R74" s="172">
        <v>5.0000000000000002E-5</v>
      </c>
      <c r="S74" s="167">
        <f t="shared" si="17"/>
        <v>4.0000000000000001E-3</v>
      </c>
      <c r="T74" s="168"/>
      <c r="U74" s="168"/>
      <c r="V74" s="172"/>
      <c r="Z74">
        <v>0</v>
      </c>
    </row>
    <row r="75" spans="1:26" ht="24.95" customHeight="1" x14ac:dyDescent="0.25">
      <c r="A75" s="169"/>
      <c r="B75" s="164" t="s">
        <v>115</v>
      </c>
      <c r="C75" s="170" t="s">
        <v>223</v>
      </c>
      <c r="D75" s="164" t="s">
        <v>224</v>
      </c>
      <c r="E75" s="164" t="s">
        <v>169</v>
      </c>
      <c r="F75" s="165">
        <v>300.58</v>
      </c>
      <c r="G75" s="171"/>
      <c r="H75" s="171"/>
      <c r="I75" s="166">
        <f t="shared" si="12"/>
        <v>0</v>
      </c>
      <c r="J75" s="164">
        <f t="shared" si="13"/>
        <v>0</v>
      </c>
      <c r="K75" s="167">
        <f t="shared" si="14"/>
        <v>0</v>
      </c>
      <c r="L75" s="167">
        <f t="shared" si="15"/>
        <v>0</v>
      </c>
      <c r="M75" s="167">
        <f t="shared" si="16"/>
        <v>0</v>
      </c>
      <c r="N75" s="167">
        <v>0</v>
      </c>
      <c r="O75" s="167"/>
      <c r="P75" s="172">
        <v>5.0000000000000002E-5</v>
      </c>
      <c r="Q75" s="172"/>
      <c r="R75" s="172">
        <v>5.0000000000000002E-5</v>
      </c>
      <c r="S75" s="167">
        <f t="shared" si="17"/>
        <v>1.4999999999999999E-2</v>
      </c>
      <c r="T75" s="168"/>
      <c r="U75" s="168"/>
      <c r="V75" s="172"/>
      <c r="Z75">
        <v>0</v>
      </c>
    </row>
    <row r="76" spans="1:26" ht="24.95" customHeight="1" x14ac:dyDescent="0.25">
      <c r="A76" s="169"/>
      <c r="B76" s="164" t="s">
        <v>115</v>
      </c>
      <c r="C76" s="170" t="s">
        <v>225</v>
      </c>
      <c r="D76" s="164" t="s">
        <v>226</v>
      </c>
      <c r="E76" s="164" t="s">
        <v>135</v>
      </c>
      <c r="F76" s="165">
        <v>78.5</v>
      </c>
      <c r="G76" s="171"/>
      <c r="H76" s="171"/>
      <c r="I76" s="166">
        <f t="shared" si="12"/>
        <v>0</v>
      </c>
      <c r="J76" s="164">
        <f t="shared" si="13"/>
        <v>0</v>
      </c>
      <c r="K76" s="167">
        <f t="shared" si="14"/>
        <v>0</v>
      </c>
      <c r="L76" s="167">
        <f t="shared" si="15"/>
        <v>0</v>
      </c>
      <c r="M76" s="167">
        <f t="shared" si="16"/>
        <v>0</v>
      </c>
      <c r="N76" s="167">
        <v>0</v>
      </c>
      <c r="O76" s="167"/>
      <c r="P76" s="172">
        <v>1.14E-3</v>
      </c>
      <c r="Q76" s="172"/>
      <c r="R76" s="172">
        <v>1.14E-3</v>
      </c>
      <c r="S76" s="167">
        <f t="shared" si="17"/>
        <v>8.8999999999999996E-2</v>
      </c>
      <c r="T76" s="168"/>
      <c r="U76" s="168"/>
      <c r="V76" s="172"/>
      <c r="Z76">
        <v>0</v>
      </c>
    </row>
    <row r="77" spans="1:26" ht="24.95" customHeight="1" x14ac:dyDescent="0.25">
      <c r="A77" s="169"/>
      <c r="B77" s="164" t="s">
        <v>115</v>
      </c>
      <c r="C77" s="170" t="s">
        <v>227</v>
      </c>
      <c r="D77" s="164" t="s">
        <v>228</v>
      </c>
      <c r="E77" s="164" t="s">
        <v>135</v>
      </c>
      <c r="F77" s="165">
        <v>111.39</v>
      </c>
      <c r="G77" s="171"/>
      <c r="H77" s="171"/>
      <c r="I77" s="166">
        <f t="shared" si="12"/>
        <v>0</v>
      </c>
      <c r="J77" s="164">
        <f t="shared" si="13"/>
        <v>0</v>
      </c>
      <c r="K77" s="167">
        <f t="shared" si="14"/>
        <v>0</v>
      </c>
      <c r="L77" s="167">
        <f t="shared" si="15"/>
        <v>0</v>
      </c>
      <c r="M77" s="167">
        <f t="shared" si="16"/>
        <v>0</v>
      </c>
      <c r="N77" s="167">
        <v>0</v>
      </c>
      <c r="O77" s="167"/>
      <c r="P77" s="172">
        <v>8.9999999999999998E-4</v>
      </c>
      <c r="Q77" s="172"/>
      <c r="R77" s="172">
        <v>8.9999999999999998E-4</v>
      </c>
      <c r="S77" s="167">
        <f t="shared" si="17"/>
        <v>0.1</v>
      </c>
      <c r="T77" s="168"/>
      <c r="U77" s="168"/>
      <c r="V77" s="172"/>
      <c r="Z77">
        <v>0</v>
      </c>
    </row>
    <row r="78" spans="1:26" ht="24.95" customHeight="1" x14ac:dyDescent="0.25">
      <c r="A78" s="169"/>
      <c r="B78" s="164" t="s">
        <v>115</v>
      </c>
      <c r="C78" s="170" t="s">
        <v>229</v>
      </c>
      <c r="D78" s="164" t="s">
        <v>230</v>
      </c>
      <c r="E78" s="164" t="s">
        <v>231</v>
      </c>
      <c r="F78" s="165">
        <v>14.2</v>
      </c>
      <c r="G78" s="171"/>
      <c r="H78" s="171"/>
      <c r="I78" s="166">
        <f t="shared" si="12"/>
        <v>0</v>
      </c>
      <c r="J78" s="164">
        <f t="shared" si="13"/>
        <v>0</v>
      </c>
      <c r="K78" s="167">
        <f t="shared" si="14"/>
        <v>0</v>
      </c>
      <c r="L78" s="167">
        <f t="shared" si="15"/>
        <v>0</v>
      </c>
      <c r="M78" s="167">
        <f t="shared" si="16"/>
        <v>0</v>
      </c>
      <c r="N78" s="167">
        <v>0</v>
      </c>
      <c r="O78" s="167"/>
      <c r="P78" s="172">
        <v>1.47E-2</v>
      </c>
      <c r="Q78" s="172"/>
      <c r="R78" s="172">
        <v>1.47E-2</v>
      </c>
      <c r="S78" s="167">
        <f t="shared" si="17"/>
        <v>0.20899999999999999</v>
      </c>
      <c r="T78" s="168"/>
      <c r="U78" s="168"/>
      <c r="V78" s="172"/>
      <c r="Z78">
        <v>0</v>
      </c>
    </row>
    <row r="79" spans="1:26" ht="24.95" customHeight="1" x14ac:dyDescent="0.25">
      <c r="A79" s="169"/>
      <c r="B79" s="164" t="s">
        <v>232</v>
      </c>
      <c r="C79" s="170" t="s">
        <v>233</v>
      </c>
      <c r="D79" s="164" t="s">
        <v>234</v>
      </c>
      <c r="E79" s="164" t="s">
        <v>146</v>
      </c>
      <c r="F79" s="165">
        <v>68.36</v>
      </c>
      <c r="G79" s="171"/>
      <c r="H79" s="171"/>
      <c r="I79" s="166">
        <f t="shared" si="12"/>
        <v>0</v>
      </c>
      <c r="J79" s="164">
        <f t="shared" si="13"/>
        <v>0</v>
      </c>
      <c r="K79" s="167">
        <f t="shared" si="14"/>
        <v>0</v>
      </c>
      <c r="L79" s="167">
        <f t="shared" si="15"/>
        <v>0</v>
      </c>
      <c r="M79" s="167">
        <f t="shared" si="16"/>
        <v>0</v>
      </c>
      <c r="N79" s="167">
        <v>0</v>
      </c>
      <c r="O79" s="167"/>
      <c r="P79" s="172"/>
      <c r="Q79" s="172"/>
      <c r="R79" s="172"/>
      <c r="S79" s="167">
        <f t="shared" si="17"/>
        <v>0</v>
      </c>
      <c r="T79" s="168"/>
      <c r="U79" s="168"/>
      <c r="V79" s="172">
        <f t="shared" ref="V79:V85" si="18">ROUND(F79*(X79),3)</f>
        <v>17.841999999999999</v>
      </c>
      <c r="X79">
        <v>0.26100000000000001</v>
      </c>
      <c r="Z79">
        <v>0</v>
      </c>
    </row>
    <row r="80" spans="1:26" ht="24.95" customHeight="1" x14ac:dyDescent="0.25">
      <c r="A80" s="169"/>
      <c r="B80" s="164" t="s">
        <v>232</v>
      </c>
      <c r="C80" s="170" t="s">
        <v>235</v>
      </c>
      <c r="D80" s="164" t="s">
        <v>236</v>
      </c>
      <c r="E80" s="164" t="s">
        <v>105</v>
      </c>
      <c r="F80" s="165">
        <v>1.1299999999999999</v>
      </c>
      <c r="G80" s="171"/>
      <c r="H80" s="171"/>
      <c r="I80" s="166">
        <f t="shared" si="12"/>
        <v>0</v>
      </c>
      <c r="J80" s="164">
        <f t="shared" si="13"/>
        <v>0</v>
      </c>
      <c r="K80" s="167">
        <f t="shared" si="14"/>
        <v>0</v>
      </c>
      <c r="L80" s="167">
        <f t="shared" si="15"/>
        <v>0</v>
      </c>
      <c r="M80" s="167">
        <f t="shared" si="16"/>
        <v>0</v>
      </c>
      <c r="N80" s="167">
        <v>0</v>
      </c>
      <c r="O80" s="167"/>
      <c r="P80" s="172"/>
      <c r="Q80" s="172"/>
      <c r="R80" s="172"/>
      <c r="S80" s="167">
        <f t="shared" si="17"/>
        <v>0</v>
      </c>
      <c r="T80" s="168"/>
      <c r="U80" s="168"/>
      <c r="V80" s="172">
        <f t="shared" si="18"/>
        <v>2.7120000000000002</v>
      </c>
      <c r="X80">
        <v>2.4</v>
      </c>
      <c r="Z80">
        <v>0</v>
      </c>
    </row>
    <row r="81" spans="1:26" ht="24.95" customHeight="1" x14ac:dyDescent="0.25">
      <c r="A81" s="169"/>
      <c r="B81" s="164" t="s">
        <v>232</v>
      </c>
      <c r="C81" s="170" t="s">
        <v>237</v>
      </c>
      <c r="D81" s="164" t="s">
        <v>238</v>
      </c>
      <c r="E81" s="164" t="s">
        <v>105</v>
      </c>
      <c r="F81" s="165">
        <v>16.07</v>
      </c>
      <c r="G81" s="171"/>
      <c r="H81" s="171"/>
      <c r="I81" s="166">
        <f t="shared" si="12"/>
        <v>0</v>
      </c>
      <c r="J81" s="164">
        <f t="shared" si="13"/>
        <v>0</v>
      </c>
      <c r="K81" s="167">
        <f t="shared" si="14"/>
        <v>0</v>
      </c>
      <c r="L81" s="167">
        <f t="shared" si="15"/>
        <v>0</v>
      </c>
      <c r="M81" s="167">
        <f t="shared" si="16"/>
        <v>0</v>
      </c>
      <c r="N81" s="167">
        <v>0</v>
      </c>
      <c r="O81" s="167"/>
      <c r="P81" s="172"/>
      <c r="Q81" s="172"/>
      <c r="R81" s="172"/>
      <c r="S81" s="167">
        <f t="shared" si="17"/>
        <v>0</v>
      </c>
      <c r="T81" s="168"/>
      <c r="U81" s="168"/>
      <c r="V81" s="172">
        <f t="shared" si="18"/>
        <v>35.353999999999999</v>
      </c>
      <c r="X81">
        <v>2.2000000000000002</v>
      </c>
      <c r="Z81">
        <v>0</v>
      </c>
    </row>
    <row r="82" spans="1:26" ht="24.95" customHeight="1" x14ac:dyDescent="0.25">
      <c r="A82" s="169"/>
      <c r="B82" s="164" t="s">
        <v>232</v>
      </c>
      <c r="C82" s="170" t="s">
        <v>239</v>
      </c>
      <c r="D82" s="164" t="s">
        <v>240</v>
      </c>
      <c r="E82" s="164" t="s">
        <v>146</v>
      </c>
      <c r="F82" s="165">
        <v>133.91999999999999</v>
      </c>
      <c r="G82" s="171"/>
      <c r="H82" s="171"/>
      <c r="I82" s="166">
        <f t="shared" si="12"/>
        <v>0</v>
      </c>
      <c r="J82" s="164">
        <f t="shared" si="13"/>
        <v>0</v>
      </c>
      <c r="K82" s="167">
        <f t="shared" si="14"/>
        <v>0</v>
      </c>
      <c r="L82" s="167">
        <f t="shared" si="15"/>
        <v>0</v>
      </c>
      <c r="M82" s="167">
        <f t="shared" si="16"/>
        <v>0</v>
      </c>
      <c r="N82" s="167">
        <v>0</v>
      </c>
      <c r="O82" s="167"/>
      <c r="P82" s="172"/>
      <c r="Q82" s="172"/>
      <c r="R82" s="172"/>
      <c r="S82" s="167">
        <f t="shared" si="17"/>
        <v>0</v>
      </c>
      <c r="T82" s="168"/>
      <c r="U82" s="168"/>
      <c r="V82" s="172">
        <f t="shared" si="18"/>
        <v>2.6779999999999999</v>
      </c>
      <c r="X82">
        <v>0.02</v>
      </c>
      <c r="Z82">
        <v>0</v>
      </c>
    </row>
    <row r="83" spans="1:26" ht="24.95" customHeight="1" x14ac:dyDescent="0.25">
      <c r="A83" s="169"/>
      <c r="B83" s="164" t="s">
        <v>232</v>
      </c>
      <c r="C83" s="170" t="s">
        <v>241</v>
      </c>
      <c r="D83" s="164" t="s">
        <v>242</v>
      </c>
      <c r="E83" s="164" t="s">
        <v>169</v>
      </c>
      <c r="F83" s="165">
        <v>131.06</v>
      </c>
      <c r="G83" s="171"/>
      <c r="H83" s="171"/>
      <c r="I83" s="166">
        <f t="shared" si="12"/>
        <v>0</v>
      </c>
      <c r="J83" s="164">
        <f t="shared" si="13"/>
        <v>0</v>
      </c>
      <c r="K83" s="167">
        <f t="shared" si="14"/>
        <v>0</v>
      </c>
      <c r="L83" s="167">
        <f t="shared" si="15"/>
        <v>0</v>
      </c>
      <c r="M83" s="167">
        <f t="shared" si="16"/>
        <v>0</v>
      </c>
      <c r="N83" s="167">
        <v>0</v>
      </c>
      <c r="O83" s="167"/>
      <c r="P83" s="172"/>
      <c r="Q83" s="172"/>
      <c r="R83" s="172"/>
      <c r="S83" s="167">
        <f t="shared" si="17"/>
        <v>0</v>
      </c>
      <c r="T83" s="168"/>
      <c r="U83" s="168"/>
      <c r="V83" s="172">
        <f t="shared" si="18"/>
        <v>3.9E-2</v>
      </c>
      <c r="X83">
        <v>2.9999999999999997E-4</v>
      </c>
      <c r="Z83">
        <v>0</v>
      </c>
    </row>
    <row r="84" spans="1:26" ht="24.95" customHeight="1" x14ac:dyDescent="0.25">
      <c r="A84" s="169"/>
      <c r="B84" s="164" t="s">
        <v>232</v>
      </c>
      <c r="C84" s="170" t="s">
        <v>243</v>
      </c>
      <c r="D84" s="164" t="s">
        <v>244</v>
      </c>
      <c r="E84" s="164" t="s">
        <v>125</v>
      </c>
      <c r="F84" s="165">
        <v>4.32</v>
      </c>
      <c r="G84" s="171"/>
      <c r="H84" s="171"/>
      <c r="I84" s="166">
        <f t="shared" si="12"/>
        <v>0</v>
      </c>
      <c r="J84" s="164">
        <f t="shared" si="13"/>
        <v>0</v>
      </c>
      <c r="K84" s="167">
        <f t="shared" si="14"/>
        <v>0</v>
      </c>
      <c r="L84" s="167">
        <f t="shared" si="15"/>
        <v>0</v>
      </c>
      <c r="M84" s="167">
        <f t="shared" si="16"/>
        <v>0</v>
      </c>
      <c r="N84" s="167">
        <v>0</v>
      </c>
      <c r="O84" s="167"/>
      <c r="P84" s="172"/>
      <c r="Q84" s="172"/>
      <c r="R84" s="172"/>
      <c r="S84" s="167">
        <f t="shared" si="17"/>
        <v>0</v>
      </c>
      <c r="T84" s="168"/>
      <c r="U84" s="168"/>
      <c r="V84" s="172">
        <f t="shared" si="18"/>
        <v>0.246</v>
      </c>
      <c r="X84">
        <v>5.7000000000000002E-2</v>
      </c>
      <c r="Z84">
        <v>0</v>
      </c>
    </row>
    <row r="85" spans="1:26" ht="24.95" customHeight="1" x14ac:dyDescent="0.25">
      <c r="A85" s="169"/>
      <c r="B85" s="164" t="s">
        <v>232</v>
      </c>
      <c r="C85" s="170" t="s">
        <v>245</v>
      </c>
      <c r="D85" s="164" t="s">
        <v>246</v>
      </c>
      <c r="E85" s="164" t="s">
        <v>125</v>
      </c>
      <c r="F85" s="165">
        <v>2.2000000000000002</v>
      </c>
      <c r="G85" s="171"/>
      <c r="H85" s="171"/>
      <c r="I85" s="166">
        <f t="shared" si="12"/>
        <v>0</v>
      </c>
      <c r="J85" s="164">
        <f t="shared" si="13"/>
        <v>0</v>
      </c>
      <c r="K85" s="167">
        <f t="shared" si="14"/>
        <v>0</v>
      </c>
      <c r="L85" s="167">
        <f t="shared" si="15"/>
        <v>0</v>
      </c>
      <c r="M85" s="167">
        <f t="shared" si="16"/>
        <v>0</v>
      </c>
      <c r="N85" s="167">
        <v>0</v>
      </c>
      <c r="O85" s="167"/>
      <c r="P85" s="172"/>
      <c r="Q85" s="172"/>
      <c r="R85" s="172"/>
      <c r="S85" s="167">
        <f t="shared" si="17"/>
        <v>0</v>
      </c>
      <c r="T85" s="168"/>
      <c r="U85" s="168"/>
      <c r="V85" s="172">
        <f t="shared" si="18"/>
        <v>0.14499999999999999</v>
      </c>
      <c r="X85">
        <v>6.6000000000000003E-2</v>
      </c>
      <c r="Z85">
        <v>0</v>
      </c>
    </row>
    <row r="86" spans="1:26" ht="24.95" customHeight="1" x14ac:dyDescent="0.25">
      <c r="A86" s="169"/>
      <c r="B86" s="164" t="s">
        <v>232</v>
      </c>
      <c r="C86" s="170" t="s">
        <v>247</v>
      </c>
      <c r="D86" s="164" t="s">
        <v>248</v>
      </c>
      <c r="E86" s="164" t="s">
        <v>118</v>
      </c>
      <c r="F86" s="165">
        <v>16</v>
      </c>
      <c r="G86" s="171"/>
      <c r="H86" s="171"/>
      <c r="I86" s="166">
        <f t="shared" si="12"/>
        <v>0</v>
      </c>
      <c r="J86" s="164">
        <f t="shared" si="13"/>
        <v>0</v>
      </c>
      <c r="K86" s="167">
        <f t="shared" si="14"/>
        <v>0</v>
      </c>
      <c r="L86" s="167">
        <f t="shared" si="15"/>
        <v>0</v>
      </c>
      <c r="M86" s="167">
        <f t="shared" si="16"/>
        <v>0</v>
      </c>
      <c r="N86" s="167">
        <v>0</v>
      </c>
      <c r="O86" s="167"/>
      <c r="P86" s="172"/>
      <c r="Q86" s="172"/>
      <c r="R86" s="172"/>
      <c r="S86" s="167">
        <f t="shared" si="17"/>
        <v>0</v>
      </c>
      <c r="T86" s="168"/>
      <c r="U86" s="168"/>
      <c r="V86" s="172"/>
      <c r="Z86">
        <v>0</v>
      </c>
    </row>
    <row r="87" spans="1:26" ht="24.95" customHeight="1" x14ac:dyDescent="0.25">
      <c r="A87" s="169"/>
      <c r="B87" s="164" t="s">
        <v>232</v>
      </c>
      <c r="C87" s="170" t="s">
        <v>249</v>
      </c>
      <c r="D87" s="164" t="s">
        <v>250</v>
      </c>
      <c r="E87" s="164" t="s">
        <v>125</v>
      </c>
      <c r="F87" s="165">
        <v>2.4</v>
      </c>
      <c r="G87" s="171"/>
      <c r="H87" s="171"/>
      <c r="I87" s="166">
        <f t="shared" si="12"/>
        <v>0</v>
      </c>
      <c r="J87" s="164">
        <f t="shared" si="13"/>
        <v>0</v>
      </c>
      <c r="K87" s="167">
        <f t="shared" si="14"/>
        <v>0</v>
      </c>
      <c r="L87" s="167">
        <f t="shared" si="15"/>
        <v>0</v>
      </c>
      <c r="M87" s="167">
        <f t="shared" si="16"/>
        <v>0</v>
      </c>
      <c r="N87" s="167">
        <v>0</v>
      </c>
      <c r="O87" s="167"/>
      <c r="P87" s="172"/>
      <c r="Q87" s="172"/>
      <c r="R87" s="172"/>
      <c r="S87" s="167">
        <f t="shared" si="17"/>
        <v>0</v>
      </c>
      <c r="T87" s="168"/>
      <c r="U87" s="168"/>
      <c r="V87" s="172">
        <f t="shared" ref="V87:V103" si="19">ROUND(F87*(X87),3)</f>
        <v>0.19700000000000001</v>
      </c>
      <c r="X87">
        <v>8.2000000000000003E-2</v>
      </c>
      <c r="Z87">
        <v>0</v>
      </c>
    </row>
    <row r="88" spans="1:26" ht="24.95" customHeight="1" x14ac:dyDescent="0.25">
      <c r="A88" s="169"/>
      <c r="B88" s="164" t="s">
        <v>232</v>
      </c>
      <c r="C88" s="170" t="s">
        <v>251</v>
      </c>
      <c r="D88" s="164" t="s">
        <v>252</v>
      </c>
      <c r="E88" s="164" t="s">
        <v>125</v>
      </c>
      <c r="F88" s="165">
        <v>5.49</v>
      </c>
      <c r="G88" s="171"/>
      <c r="H88" s="171"/>
      <c r="I88" s="166">
        <f t="shared" si="12"/>
        <v>0</v>
      </c>
      <c r="J88" s="164">
        <f t="shared" si="13"/>
        <v>0</v>
      </c>
      <c r="K88" s="167">
        <f t="shared" si="14"/>
        <v>0</v>
      </c>
      <c r="L88" s="167">
        <f t="shared" si="15"/>
        <v>0</v>
      </c>
      <c r="M88" s="167">
        <f t="shared" si="16"/>
        <v>0</v>
      </c>
      <c r="N88" s="167">
        <v>0</v>
      </c>
      <c r="O88" s="167"/>
      <c r="P88" s="172"/>
      <c r="Q88" s="172"/>
      <c r="R88" s="172"/>
      <c r="S88" s="167">
        <f t="shared" si="17"/>
        <v>0</v>
      </c>
      <c r="T88" s="168"/>
      <c r="U88" s="168"/>
      <c r="V88" s="172">
        <f t="shared" si="19"/>
        <v>0.34599999999999997</v>
      </c>
      <c r="X88">
        <v>6.3E-2</v>
      </c>
      <c r="Z88">
        <v>0</v>
      </c>
    </row>
    <row r="89" spans="1:26" ht="24.95" customHeight="1" x14ac:dyDescent="0.25">
      <c r="A89" s="169"/>
      <c r="B89" s="164" t="s">
        <v>232</v>
      </c>
      <c r="C89" s="170" t="s">
        <v>253</v>
      </c>
      <c r="D89" s="164" t="s">
        <v>254</v>
      </c>
      <c r="E89" s="164" t="s">
        <v>125</v>
      </c>
      <c r="F89" s="165">
        <v>36.6</v>
      </c>
      <c r="G89" s="171"/>
      <c r="H89" s="171"/>
      <c r="I89" s="166">
        <f t="shared" si="12"/>
        <v>0</v>
      </c>
      <c r="J89" s="164">
        <f t="shared" si="13"/>
        <v>0</v>
      </c>
      <c r="K89" s="167">
        <f t="shared" si="14"/>
        <v>0</v>
      </c>
      <c r="L89" s="167">
        <f t="shared" si="15"/>
        <v>0</v>
      </c>
      <c r="M89" s="167">
        <f t="shared" si="16"/>
        <v>0</v>
      </c>
      <c r="N89" s="167">
        <v>0</v>
      </c>
      <c r="O89" s="167"/>
      <c r="P89" s="172"/>
      <c r="Q89" s="172"/>
      <c r="R89" s="172"/>
      <c r="S89" s="167">
        <f t="shared" si="17"/>
        <v>0</v>
      </c>
      <c r="T89" s="168"/>
      <c r="U89" s="168"/>
      <c r="V89" s="172">
        <f t="shared" si="19"/>
        <v>1.7569999999999999</v>
      </c>
      <c r="X89">
        <v>4.8000000000000001E-2</v>
      </c>
      <c r="Z89">
        <v>0</v>
      </c>
    </row>
    <row r="90" spans="1:26" ht="24.95" customHeight="1" x14ac:dyDescent="0.25">
      <c r="A90" s="169"/>
      <c r="B90" s="164" t="s">
        <v>232</v>
      </c>
      <c r="C90" s="170" t="s">
        <v>255</v>
      </c>
      <c r="D90" s="164" t="s">
        <v>256</v>
      </c>
      <c r="E90" s="164" t="s">
        <v>146</v>
      </c>
      <c r="F90" s="165">
        <v>16.2</v>
      </c>
      <c r="G90" s="171"/>
      <c r="H90" s="171"/>
      <c r="I90" s="166">
        <f t="shared" si="12"/>
        <v>0</v>
      </c>
      <c r="J90" s="164">
        <f t="shared" si="13"/>
        <v>0</v>
      </c>
      <c r="K90" s="167">
        <f t="shared" si="14"/>
        <v>0</v>
      </c>
      <c r="L90" s="167">
        <f t="shared" si="15"/>
        <v>0</v>
      </c>
      <c r="M90" s="167">
        <f t="shared" si="16"/>
        <v>0</v>
      </c>
      <c r="N90" s="167">
        <v>0</v>
      </c>
      <c r="O90" s="167"/>
      <c r="P90" s="172"/>
      <c r="Q90" s="172"/>
      <c r="R90" s="172"/>
      <c r="S90" s="167">
        <f t="shared" si="17"/>
        <v>0</v>
      </c>
      <c r="T90" s="168"/>
      <c r="U90" s="168"/>
      <c r="V90" s="172">
        <f t="shared" si="19"/>
        <v>1.2310000000000001</v>
      </c>
      <c r="X90">
        <v>7.5999999999999998E-2</v>
      </c>
      <c r="Z90">
        <v>0</v>
      </c>
    </row>
    <row r="91" spans="1:26" ht="24.95" customHeight="1" x14ac:dyDescent="0.25">
      <c r="A91" s="169"/>
      <c r="B91" s="164" t="s">
        <v>232</v>
      </c>
      <c r="C91" s="170" t="s">
        <v>257</v>
      </c>
      <c r="D91" s="164" t="s">
        <v>258</v>
      </c>
      <c r="E91" s="164" t="s">
        <v>146</v>
      </c>
      <c r="F91" s="165">
        <v>10.49</v>
      </c>
      <c r="G91" s="171"/>
      <c r="H91" s="171"/>
      <c r="I91" s="166">
        <f t="shared" si="12"/>
        <v>0</v>
      </c>
      <c r="J91" s="164">
        <f t="shared" si="13"/>
        <v>0</v>
      </c>
      <c r="K91" s="167">
        <f t="shared" si="14"/>
        <v>0</v>
      </c>
      <c r="L91" s="167">
        <f t="shared" si="15"/>
        <v>0</v>
      </c>
      <c r="M91" s="167">
        <f t="shared" si="16"/>
        <v>0</v>
      </c>
      <c r="N91" s="167">
        <v>0</v>
      </c>
      <c r="O91" s="167"/>
      <c r="P91" s="172"/>
      <c r="Q91" s="172"/>
      <c r="R91" s="172"/>
      <c r="S91" s="167">
        <f t="shared" si="17"/>
        <v>0</v>
      </c>
      <c r="T91" s="168"/>
      <c r="U91" s="168"/>
      <c r="V91" s="172">
        <f t="shared" si="19"/>
        <v>0.66100000000000003</v>
      </c>
      <c r="X91">
        <v>6.3E-2</v>
      </c>
      <c r="Z91">
        <v>0</v>
      </c>
    </row>
    <row r="92" spans="1:26" ht="24.95" customHeight="1" x14ac:dyDescent="0.25">
      <c r="A92" s="169"/>
      <c r="B92" s="164" t="s">
        <v>232</v>
      </c>
      <c r="C92" s="170" t="s">
        <v>259</v>
      </c>
      <c r="D92" s="164" t="s">
        <v>260</v>
      </c>
      <c r="E92" s="164" t="s">
        <v>118</v>
      </c>
      <c r="F92" s="165">
        <v>5</v>
      </c>
      <c r="G92" s="171"/>
      <c r="H92" s="171"/>
      <c r="I92" s="166">
        <f t="shared" si="12"/>
        <v>0</v>
      </c>
      <c r="J92" s="164">
        <f t="shared" si="13"/>
        <v>0</v>
      </c>
      <c r="K92" s="167">
        <f t="shared" si="14"/>
        <v>0</v>
      </c>
      <c r="L92" s="167">
        <f t="shared" si="15"/>
        <v>0</v>
      </c>
      <c r="M92" s="167">
        <f t="shared" si="16"/>
        <v>0</v>
      </c>
      <c r="N92" s="167">
        <v>0</v>
      </c>
      <c r="O92" s="167"/>
      <c r="P92" s="172"/>
      <c r="Q92" s="172"/>
      <c r="R92" s="172"/>
      <c r="S92" s="167">
        <f t="shared" si="17"/>
        <v>0</v>
      </c>
      <c r="T92" s="168"/>
      <c r="U92" s="168"/>
      <c r="V92" s="172">
        <f t="shared" si="19"/>
        <v>0.02</v>
      </c>
      <c r="X92">
        <v>4.0000000000000001E-3</v>
      </c>
      <c r="Z92">
        <v>0</v>
      </c>
    </row>
    <row r="93" spans="1:26" ht="24.95" customHeight="1" x14ac:dyDescent="0.25">
      <c r="A93" s="169"/>
      <c r="B93" s="164" t="s">
        <v>232</v>
      </c>
      <c r="C93" s="170" t="s">
        <v>261</v>
      </c>
      <c r="D93" s="164" t="s">
        <v>262</v>
      </c>
      <c r="E93" s="164" t="s">
        <v>118</v>
      </c>
      <c r="F93" s="165">
        <v>1</v>
      </c>
      <c r="G93" s="171"/>
      <c r="H93" s="171"/>
      <c r="I93" s="166">
        <f t="shared" si="12"/>
        <v>0</v>
      </c>
      <c r="J93" s="164">
        <f t="shared" si="13"/>
        <v>0</v>
      </c>
      <c r="K93" s="167">
        <f t="shared" si="14"/>
        <v>0</v>
      </c>
      <c r="L93" s="167">
        <f t="shared" si="15"/>
        <v>0</v>
      </c>
      <c r="M93" s="167">
        <f t="shared" si="16"/>
        <v>0</v>
      </c>
      <c r="N93" s="167">
        <v>0</v>
      </c>
      <c r="O93" s="167"/>
      <c r="P93" s="172"/>
      <c r="Q93" s="172"/>
      <c r="R93" s="172"/>
      <c r="S93" s="167">
        <f t="shared" si="17"/>
        <v>0</v>
      </c>
      <c r="T93" s="168"/>
      <c r="U93" s="168"/>
      <c r="V93" s="172">
        <f t="shared" si="19"/>
        <v>8.0000000000000002E-3</v>
      </c>
      <c r="X93">
        <v>8.0000000000000002E-3</v>
      </c>
      <c r="Z93">
        <v>0</v>
      </c>
    </row>
    <row r="94" spans="1:26" ht="24.95" customHeight="1" x14ac:dyDescent="0.25">
      <c r="A94" s="169"/>
      <c r="B94" s="164" t="s">
        <v>232</v>
      </c>
      <c r="C94" s="170" t="s">
        <v>263</v>
      </c>
      <c r="D94" s="164" t="s">
        <v>264</v>
      </c>
      <c r="E94" s="164" t="s">
        <v>125</v>
      </c>
      <c r="F94" s="165">
        <v>0.51</v>
      </c>
      <c r="G94" s="171"/>
      <c r="H94" s="171"/>
      <c r="I94" s="166">
        <f t="shared" si="12"/>
        <v>0</v>
      </c>
      <c r="J94" s="164">
        <f t="shared" si="13"/>
        <v>0</v>
      </c>
      <c r="K94" s="167">
        <f t="shared" si="14"/>
        <v>0</v>
      </c>
      <c r="L94" s="167">
        <f t="shared" si="15"/>
        <v>0</v>
      </c>
      <c r="M94" s="167">
        <f t="shared" si="16"/>
        <v>0</v>
      </c>
      <c r="N94" s="167">
        <v>0</v>
      </c>
      <c r="O94" s="167"/>
      <c r="P94" s="172"/>
      <c r="Q94" s="172"/>
      <c r="R94" s="172"/>
      <c r="S94" s="167">
        <f t="shared" si="17"/>
        <v>0</v>
      </c>
      <c r="T94" s="168"/>
      <c r="U94" s="168"/>
      <c r="V94" s="172">
        <f t="shared" si="19"/>
        <v>0.14299999999999999</v>
      </c>
      <c r="X94">
        <v>0.28100000000000003</v>
      </c>
      <c r="Z94">
        <v>0</v>
      </c>
    </row>
    <row r="95" spans="1:26" ht="24.95" customHeight="1" x14ac:dyDescent="0.25">
      <c r="A95" s="169"/>
      <c r="B95" s="164" t="s">
        <v>232</v>
      </c>
      <c r="C95" s="170" t="s">
        <v>265</v>
      </c>
      <c r="D95" s="164" t="s">
        <v>266</v>
      </c>
      <c r="E95" s="164" t="s">
        <v>125</v>
      </c>
      <c r="F95" s="165">
        <v>1.95</v>
      </c>
      <c r="G95" s="171"/>
      <c r="H95" s="171"/>
      <c r="I95" s="166">
        <f t="shared" si="12"/>
        <v>0</v>
      </c>
      <c r="J95" s="164">
        <f t="shared" si="13"/>
        <v>0</v>
      </c>
      <c r="K95" s="167">
        <f t="shared" si="14"/>
        <v>0</v>
      </c>
      <c r="L95" s="167">
        <f t="shared" si="15"/>
        <v>0</v>
      </c>
      <c r="M95" s="167">
        <f t="shared" si="16"/>
        <v>0</v>
      </c>
      <c r="N95" s="167">
        <v>0</v>
      </c>
      <c r="O95" s="167"/>
      <c r="P95" s="172"/>
      <c r="Q95" s="172"/>
      <c r="R95" s="172"/>
      <c r="S95" s="167">
        <f t="shared" si="17"/>
        <v>0</v>
      </c>
      <c r="T95" s="168"/>
      <c r="U95" s="168"/>
      <c r="V95" s="172">
        <f t="shared" si="19"/>
        <v>0.52700000000000002</v>
      </c>
      <c r="X95">
        <v>0.27</v>
      </c>
      <c r="Z95">
        <v>0</v>
      </c>
    </row>
    <row r="96" spans="1:26" ht="24.95" customHeight="1" x14ac:dyDescent="0.25">
      <c r="A96" s="169"/>
      <c r="B96" s="164" t="s">
        <v>232</v>
      </c>
      <c r="C96" s="170" t="s">
        <v>267</v>
      </c>
      <c r="D96" s="164" t="s">
        <v>268</v>
      </c>
      <c r="E96" s="164" t="s">
        <v>105</v>
      </c>
      <c r="F96" s="165">
        <v>1.8</v>
      </c>
      <c r="G96" s="171"/>
      <c r="H96" s="171"/>
      <c r="I96" s="166">
        <f t="shared" si="12"/>
        <v>0</v>
      </c>
      <c r="J96" s="164">
        <f t="shared" si="13"/>
        <v>0</v>
      </c>
      <c r="K96" s="167">
        <f t="shared" si="14"/>
        <v>0</v>
      </c>
      <c r="L96" s="167">
        <f t="shared" si="15"/>
        <v>0</v>
      </c>
      <c r="M96" s="167">
        <f t="shared" si="16"/>
        <v>0</v>
      </c>
      <c r="N96" s="167">
        <v>0</v>
      </c>
      <c r="O96" s="167"/>
      <c r="P96" s="172"/>
      <c r="Q96" s="172"/>
      <c r="R96" s="172"/>
      <c r="S96" s="167">
        <f t="shared" si="17"/>
        <v>0</v>
      </c>
      <c r="T96" s="168"/>
      <c r="U96" s="168"/>
      <c r="V96" s="172">
        <f t="shared" si="19"/>
        <v>3.375</v>
      </c>
      <c r="X96">
        <v>1.875</v>
      </c>
      <c r="Z96">
        <v>0</v>
      </c>
    </row>
    <row r="97" spans="1:26" ht="24.95" customHeight="1" x14ac:dyDescent="0.25">
      <c r="A97" s="169"/>
      <c r="B97" s="164" t="s">
        <v>232</v>
      </c>
      <c r="C97" s="170" t="s">
        <v>269</v>
      </c>
      <c r="D97" s="164" t="s">
        <v>270</v>
      </c>
      <c r="E97" s="164" t="s">
        <v>118</v>
      </c>
      <c r="F97" s="165">
        <v>10</v>
      </c>
      <c r="G97" s="171"/>
      <c r="H97" s="171"/>
      <c r="I97" s="166">
        <f t="shared" si="12"/>
        <v>0</v>
      </c>
      <c r="J97" s="164">
        <f t="shared" si="13"/>
        <v>0</v>
      </c>
      <c r="K97" s="167">
        <f t="shared" si="14"/>
        <v>0</v>
      </c>
      <c r="L97" s="167">
        <f t="shared" si="15"/>
        <v>0</v>
      </c>
      <c r="M97" s="167">
        <f t="shared" si="16"/>
        <v>0</v>
      </c>
      <c r="N97" s="167">
        <v>0</v>
      </c>
      <c r="O97" s="167"/>
      <c r="P97" s="172"/>
      <c r="Q97" s="172"/>
      <c r="R97" s="172"/>
      <c r="S97" s="167">
        <f t="shared" si="17"/>
        <v>0</v>
      </c>
      <c r="T97" s="168"/>
      <c r="U97" s="168"/>
      <c r="V97" s="172">
        <f t="shared" si="19"/>
        <v>0.15</v>
      </c>
      <c r="X97">
        <v>1.4999999999999999E-2</v>
      </c>
      <c r="Z97">
        <v>0</v>
      </c>
    </row>
    <row r="98" spans="1:26" ht="24.95" customHeight="1" x14ac:dyDescent="0.25">
      <c r="A98" s="169"/>
      <c r="B98" s="164" t="s">
        <v>232</v>
      </c>
      <c r="C98" s="170" t="s">
        <v>271</v>
      </c>
      <c r="D98" s="164" t="s">
        <v>272</v>
      </c>
      <c r="E98" s="164" t="s">
        <v>135</v>
      </c>
      <c r="F98" s="165">
        <v>7.8</v>
      </c>
      <c r="G98" s="171"/>
      <c r="H98" s="171"/>
      <c r="I98" s="166">
        <f t="shared" ref="I98:I129" si="20">ROUND(F98*(G98+H98),2)</f>
        <v>0</v>
      </c>
      <c r="J98" s="164">
        <f t="shared" ref="J98:J122" si="21">ROUND(F98*(N98),2)</f>
        <v>0</v>
      </c>
      <c r="K98" s="167">
        <f t="shared" ref="K98:K122" si="22">ROUND(F98*(O98),2)</f>
        <v>0</v>
      </c>
      <c r="L98" s="167">
        <f t="shared" ref="L98:L122" si="23">ROUND(F98*(G98),2)</f>
        <v>0</v>
      </c>
      <c r="M98" s="167">
        <f t="shared" ref="M98:M122" si="24">ROUND(F98*(H98),2)</f>
        <v>0</v>
      </c>
      <c r="N98" s="167">
        <v>0</v>
      </c>
      <c r="O98" s="167"/>
      <c r="P98" s="172"/>
      <c r="Q98" s="172"/>
      <c r="R98" s="172"/>
      <c r="S98" s="167">
        <f t="shared" ref="S98:S122" si="25">ROUND(F98*(P98),3)</f>
        <v>0</v>
      </c>
      <c r="T98" s="168"/>
      <c r="U98" s="168"/>
      <c r="V98" s="172">
        <f t="shared" si="19"/>
        <v>0.32800000000000001</v>
      </c>
      <c r="X98">
        <v>4.2000000000000003E-2</v>
      </c>
      <c r="Z98">
        <v>0</v>
      </c>
    </row>
    <row r="99" spans="1:26" ht="24.95" customHeight="1" x14ac:dyDescent="0.25">
      <c r="A99" s="169"/>
      <c r="B99" s="164" t="s">
        <v>232</v>
      </c>
      <c r="C99" s="170" t="s">
        <v>273</v>
      </c>
      <c r="D99" s="164" t="s">
        <v>274</v>
      </c>
      <c r="E99" s="164" t="s">
        <v>196</v>
      </c>
      <c r="F99" s="165">
        <v>74</v>
      </c>
      <c r="G99" s="171"/>
      <c r="H99" s="171"/>
      <c r="I99" s="166">
        <f t="shared" si="20"/>
        <v>0</v>
      </c>
      <c r="J99" s="164">
        <f t="shared" si="21"/>
        <v>0</v>
      </c>
      <c r="K99" s="167">
        <f t="shared" si="22"/>
        <v>0</v>
      </c>
      <c r="L99" s="167">
        <f t="shared" si="23"/>
        <v>0</v>
      </c>
      <c r="M99" s="167">
        <f t="shared" si="24"/>
        <v>0</v>
      </c>
      <c r="N99" s="167">
        <v>0</v>
      </c>
      <c r="O99" s="167"/>
      <c r="P99" s="172"/>
      <c r="Q99" s="172"/>
      <c r="R99" s="172"/>
      <c r="S99" s="167">
        <f t="shared" si="25"/>
        <v>0</v>
      </c>
      <c r="T99" s="168"/>
      <c r="U99" s="168"/>
      <c r="V99" s="172">
        <f t="shared" si="19"/>
        <v>1.776</v>
      </c>
      <c r="X99">
        <v>2.4E-2</v>
      </c>
      <c r="Z99">
        <v>0</v>
      </c>
    </row>
    <row r="100" spans="1:26" ht="24.95" customHeight="1" x14ac:dyDescent="0.25">
      <c r="A100" s="169"/>
      <c r="B100" s="164" t="s">
        <v>232</v>
      </c>
      <c r="C100" s="170" t="s">
        <v>275</v>
      </c>
      <c r="D100" s="164" t="s">
        <v>276</v>
      </c>
      <c r="E100" s="164" t="s">
        <v>146</v>
      </c>
      <c r="F100" s="165">
        <v>510.2</v>
      </c>
      <c r="G100" s="171"/>
      <c r="H100" s="171"/>
      <c r="I100" s="166">
        <f t="shared" si="20"/>
        <v>0</v>
      </c>
      <c r="J100" s="164">
        <f t="shared" si="21"/>
        <v>0</v>
      </c>
      <c r="K100" s="167">
        <f t="shared" si="22"/>
        <v>0</v>
      </c>
      <c r="L100" s="167">
        <f t="shared" si="23"/>
        <v>0</v>
      </c>
      <c r="M100" s="167">
        <f t="shared" si="24"/>
        <v>0</v>
      </c>
      <c r="N100" s="167">
        <v>0</v>
      </c>
      <c r="O100" s="167"/>
      <c r="P100" s="172"/>
      <c r="Q100" s="172"/>
      <c r="R100" s="172"/>
      <c r="S100" s="167">
        <f t="shared" si="25"/>
        <v>0</v>
      </c>
      <c r="T100" s="168"/>
      <c r="U100" s="168"/>
      <c r="V100" s="172">
        <f t="shared" si="19"/>
        <v>23.469000000000001</v>
      </c>
      <c r="X100">
        <v>4.5999999999999999E-2</v>
      </c>
      <c r="Z100">
        <v>0</v>
      </c>
    </row>
    <row r="101" spans="1:26" ht="35.1" customHeight="1" x14ac:dyDescent="0.25">
      <c r="A101" s="169"/>
      <c r="B101" s="164" t="s">
        <v>232</v>
      </c>
      <c r="C101" s="170" t="s">
        <v>277</v>
      </c>
      <c r="D101" s="164" t="s">
        <v>278</v>
      </c>
      <c r="E101" s="164" t="s">
        <v>146</v>
      </c>
      <c r="F101" s="165">
        <v>105.66</v>
      </c>
      <c r="G101" s="171"/>
      <c r="H101" s="171"/>
      <c r="I101" s="166">
        <f t="shared" si="20"/>
        <v>0</v>
      </c>
      <c r="J101" s="164">
        <f t="shared" si="21"/>
        <v>0</v>
      </c>
      <c r="K101" s="167">
        <f t="shared" si="22"/>
        <v>0</v>
      </c>
      <c r="L101" s="167">
        <f t="shared" si="23"/>
        <v>0</v>
      </c>
      <c r="M101" s="167">
        <f t="shared" si="24"/>
        <v>0</v>
      </c>
      <c r="N101" s="167">
        <v>0</v>
      </c>
      <c r="O101" s="167"/>
      <c r="P101" s="172"/>
      <c r="Q101" s="172"/>
      <c r="R101" s="172"/>
      <c r="S101" s="167">
        <f t="shared" si="25"/>
        <v>0</v>
      </c>
      <c r="T101" s="168"/>
      <c r="U101" s="168"/>
      <c r="V101" s="172">
        <f t="shared" si="19"/>
        <v>6.234</v>
      </c>
      <c r="X101">
        <v>5.8999999999999997E-2</v>
      </c>
      <c r="Z101">
        <v>0</v>
      </c>
    </row>
    <row r="102" spans="1:26" ht="24.95" customHeight="1" x14ac:dyDescent="0.25">
      <c r="A102" s="169"/>
      <c r="B102" s="164" t="s">
        <v>232</v>
      </c>
      <c r="C102" s="170" t="s">
        <v>279</v>
      </c>
      <c r="D102" s="164" t="s">
        <v>280</v>
      </c>
      <c r="E102" s="164" t="s">
        <v>125</v>
      </c>
      <c r="F102" s="165">
        <v>60.84</v>
      </c>
      <c r="G102" s="171"/>
      <c r="H102" s="171"/>
      <c r="I102" s="166">
        <f t="shared" si="20"/>
        <v>0</v>
      </c>
      <c r="J102" s="164">
        <f t="shared" si="21"/>
        <v>0</v>
      </c>
      <c r="K102" s="167">
        <f t="shared" si="22"/>
        <v>0</v>
      </c>
      <c r="L102" s="167">
        <f t="shared" si="23"/>
        <v>0</v>
      </c>
      <c r="M102" s="167">
        <f t="shared" si="24"/>
        <v>0</v>
      </c>
      <c r="N102" s="167">
        <v>0</v>
      </c>
      <c r="O102" s="167"/>
      <c r="P102" s="172"/>
      <c r="Q102" s="172"/>
      <c r="R102" s="172"/>
      <c r="S102" s="167">
        <f t="shared" si="25"/>
        <v>0</v>
      </c>
      <c r="T102" s="168"/>
      <c r="U102" s="168"/>
      <c r="V102" s="172">
        <f t="shared" si="19"/>
        <v>4.1369999999999996</v>
      </c>
      <c r="X102">
        <v>6.8000000000000005E-2</v>
      </c>
      <c r="Z102">
        <v>0</v>
      </c>
    </row>
    <row r="103" spans="1:26" ht="24.95" customHeight="1" x14ac:dyDescent="0.25">
      <c r="A103" s="169"/>
      <c r="B103" s="164" t="s">
        <v>232</v>
      </c>
      <c r="C103" s="170" t="s">
        <v>281</v>
      </c>
      <c r="D103" s="164" t="s">
        <v>282</v>
      </c>
      <c r="E103" s="164" t="s">
        <v>125</v>
      </c>
      <c r="F103" s="165">
        <v>26</v>
      </c>
      <c r="G103" s="171"/>
      <c r="H103" s="171"/>
      <c r="I103" s="166">
        <f t="shared" si="20"/>
        <v>0</v>
      </c>
      <c r="J103" s="164">
        <f t="shared" si="21"/>
        <v>0</v>
      </c>
      <c r="K103" s="167">
        <f t="shared" si="22"/>
        <v>0</v>
      </c>
      <c r="L103" s="167">
        <f t="shared" si="23"/>
        <v>0</v>
      </c>
      <c r="M103" s="167">
        <f t="shared" si="24"/>
        <v>0</v>
      </c>
      <c r="N103" s="167">
        <v>0</v>
      </c>
      <c r="O103" s="167"/>
      <c r="P103" s="172"/>
      <c r="Q103" s="172"/>
      <c r="R103" s="172"/>
      <c r="S103" s="167">
        <f t="shared" si="25"/>
        <v>0</v>
      </c>
      <c r="T103" s="168"/>
      <c r="U103" s="168"/>
      <c r="V103" s="172">
        <f t="shared" si="19"/>
        <v>2.3140000000000001</v>
      </c>
      <c r="X103">
        <v>8.8999999999999996E-2</v>
      </c>
      <c r="Z103">
        <v>0</v>
      </c>
    </row>
    <row r="104" spans="1:26" ht="24.95" customHeight="1" x14ac:dyDescent="0.25">
      <c r="A104" s="169"/>
      <c r="B104" s="164" t="s">
        <v>232</v>
      </c>
      <c r="C104" s="170" t="s">
        <v>283</v>
      </c>
      <c r="D104" s="164" t="s">
        <v>284</v>
      </c>
      <c r="E104" s="164" t="s">
        <v>178</v>
      </c>
      <c r="F104" s="165">
        <v>106.63061800000003</v>
      </c>
      <c r="G104" s="171"/>
      <c r="H104" s="171"/>
      <c r="I104" s="166">
        <f t="shared" si="20"/>
        <v>0</v>
      </c>
      <c r="J104" s="164">
        <f t="shared" si="21"/>
        <v>0</v>
      </c>
      <c r="K104" s="167">
        <f t="shared" si="22"/>
        <v>0</v>
      </c>
      <c r="L104" s="167">
        <f t="shared" si="23"/>
        <v>0</v>
      </c>
      <c r="M104" s="167">
        <f t="shared" si="24"/>
        <v>0</v>
      </c>
      <c r="N104" s="167">
        <v>0</v>
      </c>
      <c r="O104" s="167"/>
      <c r="P104" s="172"/>
      <c r="Q104" s="172"/>
      <c r="R104" s="172"/>
      <c r="S104" s="167">
        <f t="shared" si="25"/>
        <v>0</v>
      </c>
      <c r="T104" s="168"/>
      <c r="U104" s="168"/>
      <c r="V104" s="172"/>
      <c r="Z104">
        <v>0</v>
      </c>
    </row>
    <row r="105" spans="1:26" ht="24.95" customHeight="1" x14ac:dyDescent="0.25">
      <c r="A105" s="169"/>
      <c r="B105" s="164" t="s">
        <v>232</v>
      </c>
      <c r="C105" s="170" t="s">
        <v>285</v>
      </c>
      <c r="D105" s="164" t="s">
        <v>286</v>
      </c>
      <c r="E105" s="164" t="s">
        <v>178</v>
      </c>
      <c r="F105" s="165">
        <v>2025.989</v>
      </c>
      <c r="G105" s="171"/>
      <c r="H105" s="171"/>
      <c r="I105" s="166">
        <f t="shared" si="20"/>
        <v>0</v>
      </c>
      <c r="J105" s="164">
        <f t="shared" si="21"/>
        <v>0</v>
      </c>
      <c r="K105" s="167">
        <f t="shared" si="22"/>
        <v>0</v>
      </c>
      <c r="L105" s="167">
        <f t="shared" si="23"/>
        <v>0</v>
      </c>
      <c r="M105" s="167">
        <f t="shared" si="24"/>
        <v>0</v>
      </c>
      <c r="N105" s="167">
        <v>0</v>
      </c>
      <c r="O105" s="167"/>
      <c r="P105" s="172"/>
      <c r="Q105" s="172"/>
      <c r="R105" s="172"/>
      <c r="S105" s="167">
        <f t="shared" si="25"/>
        <v>0</v>
      </c>
      <c r="T105" s="168"/>
      <c r="U105" s="168"/>
      <c r="V105" s="172"/>
      <c r="Z105">
        <v>0</v>
      </c>
    </row>
    <row r="106" spans="1:26" ht="24.95" customHeight="1" x14ac:dyDescent="0.25">
      <c r="A106" s="169"/>
      <c r="B106" s="164" t="s">
        <v>232</v>
      </c>
      <c r="C106" s="170" t="s">
        <v>287</v>
      </c>
      <c r="D106" s="164" t="s">
        <v>288</v>
      </c>
      <c r="E106" s="164" t="s">
        <v>178</v>
      </c>
      <c r="F106" s="165">
        <v>106.631</v>
      </c>
      <c r="G106" s="171"/>
      <c r="H106" s="171"/>
      <c r="I106" s="166">
        <f t="shared" si="20"/>
        <v>0</v>
      </c>
      <c r="J106" s="164">
        <f t="shared" si="21"/>
        <v>0</v>
      </c>
      <c r="K106" s="167">
        <f t="shared" si="22"/>
        <v>0</v>
      </c>
      <c r="L106" s="167">
        <f t="shared" si="23"/>
        <v>0</v>
      </c>
      <c r="M106" s="167">
        <f t="shared" si="24"/>
        <v>0</v>
      </c>
      <c r="N106" s="167">
        <v>0</v>
      </c>
      <c r="O106" s="167"/>
      <c r="P106" s="172"/>
      <c r="Q106" s="172"/>
      <c r="R106" s="172"/>
      <c r="S106" s="167">
        <f t="shared" si="25"/>
        <v>0</v>
      </c>
      <c r="T106" s="168"/>
      <c r="U106" s="168"/>
      <c r="V106" s="172"/>
      <c r="Z106">
        <v>0</v>
      </c>
    </row>
    <row r="107" spans="1:26" ht="24.95" customHeight="1" x14ac:dyDescent="0.25">
      <c r="A107" s="169"/>
      <c r="B107" s="164" t="s">
        <v>232</v>
      </c>
      <c r="C107" s="170" t="s">
        <v>289</v>
      </c>
      <c r="D107" s="164" t="s">
        <v>290</v>
      </c>
      <c r="E107" s="164" t="s">
        <v>178</v>
      </c>
      <c r="F107" s="165">
        <v>106.631</v>
      </c>
      <c r="G107" s="171"/>
      <c r="H107" s="171"/>
      <c r="I107" s="166">
        <f t="shared" si="20"/>
        <v>0</v>
      </c>
      <c r="J107" s="164">
        <f t="shared" si="21"/>
        <v>0</v>
      </c>
      <c r="K107" s="167">
        <f t="shared" si="22"/>
        <v>0</v>
      </c>
      <c r="L107" s="167">
        <f t="shared" si="23"/>
        <v>0</v>
      </c>
      <c r="M107" s="167">
        <f t="shared" si="24"/>
        <v>0</v>
      </c>
      <c r="N107" s="167">
        <v>0</v>
      </c>
      <c r="O107" s="167"/>
      <c r="P107" s="172"/>
      <c r="Q107" s="172"/>
      <c r="R107" s="172"/>
      <c r="S107" s="167">
        <f t="shared" si="25"/>
        <v>0</v>
      </c>
      <c r="T107" s="168"/>
      <c r="U107" s="168"/>
      <c r="V107" s="172"/>
      <c r="Z107">
        <v>0</v>
      </c>
    </row>
    <row r="108" spans="1:26" ht="24.95" customHeight="1" x14ac:dyDescent="0.25">
      <c r="A108" s="169"/>
      <c r="B108" s="164" t="s">
        <v>232</v>
      </c>
      <c r="C108" s="170" t="s">
        <v>291</v>
      </c>
      <c r="D108" s="164" t="s">
        <v>292</v>
      </c>
      <c r="E108" s="164" t="s">
        <v>293</v>
      </c>
      <c r="F108" s="165">
        <v>106.631</v>
      </c>
      <c r="G108" s="171"/>
      <c r="H108" s="171"/>
      <c r="I108" s="166">
        <f t="shared" si="20"/>
        <v>0</v>
      </c>
      <c r="J108" s="164">
        <f t="shared" si="21"/>
        <v>0</v>
      </c>
      <c r="K108" s="167">
        <f t="shared" si="22"/>
        <v>0</v>
      </c>
      <c r="L108" s="167">
        <f t="shared" si="23"/>
        <v>0</v>
      </c>
      <c r="M108" s="167">
        <f t="shared" si="24"/>
        <v>0</v>
      </c>
      <c r="N108" s="167">
        <v>0</v>
      </c>
      <c r="O108" s="167"/>
      <c r="P108" s="172"/>
      <c r="Q108" s="172"/>
      <c r="R108" s="172"/>
      <c r="S108" s="167">
        <f t="shared" si="25"/>
        <v>0</v>
      </c>
      <c r="T108" s="168"/>
      <c r="U108" s="168"/>
      <c r="V108" s="172"/>
      <c r="Z108">
        <v>0</v>
      </c>
    </row>
    <row r="109" spans="1:26" ht="24.95" customHeight="1" x14ac:dyDescent="0.25">
      <c r="A109" s="169"/>
      <c r="B109" s="164" t="s">
        <v>128</v>
      </c>
      <c r="C109" s="170" t="s">
        <v>294</v>
      </c>
      <c r="D109" s="164" t="s">
        <v>295</v>
      </c>
      <c r="E109" s="164" t="s">
        <v>196</v>
      </c>
      <c r="F109" s="165">
        <v>71</v>
      </c>
      <c r="G109" s="171"/>
      <c r="H109" s="171"/>
      <c r="I109" s="166">
        <f t="shared" si="20"/>
        <v>0</v>
      </c>
      <c r="J109" s="164">
        <f t="shared" si="21"/>
        <v>0</v>
      </c>
      <c r="K109" s="167">
        <f t="shared" si="22"/>
        <v>0</v>
      </c>
      <c r="L109" s="167">
        <f t="shared" si="23"/>
        <v>0</v>
      </c>
      <c r="M109" s="167">
        <f t="shared" si="24"/>
        <v>0</v>
      </c>
      <c r="N109" s="167">
        <v>0</v>
      </c>
      <c r="O109" s="167"/>
      <c r="P109" s="172">
        <v>1.065E-2</v>
      </c>
      <c r="Q109" s="172"/>
      <c r="R109" s="172">
        <v>1.065E-2</v>
      </c>
      <c r="S109" s="167">
        <f t="shared" si="25"/>
        <v>0.75600000000000001</v>
      </c>
      <c r="T109" s="168"/>
      <c r="U109" s="168"/>
      <c r="V109" s="172"/>
      <c r="Z109">
        <v>0</v>
      </c>
    </row>
    <row r="110" spans="1:26" ht="24.95" customHeight="1" x14ac:dyDescent="0.25">
      <c r="A110" s="169"/>
      <c r="B110" s="164" t="s">
        <v>296</v>
      </c>
      <c r="C110" s="170" t="s">
        <v>297</v>
      </c>
      <c r="D110" s="164" t="s">
        <v>298</v>
      </c>
      <c r="E110" s="164" t="s">
        <v>135</v>
      </c>
      <c r="F110" s="165">
        <v>28</v>
      </c>
      <c r="G110" s="171"/>
      <c r="H110" s="171"/>
      <c r="I110" s="166">
        <f t="shared" si="20"/>
        <v>0</v>
      </c>
      <c r="J110" s="164">
        <f t="shared" si="21"/>
        <v>0</v>
      </c>
      <c r="K110" s="167">
        <f t="shared" si="22"/>
        <v>0</v>
      </c>
      <c r="L110" s="167">
        <f t="shared" si="23"/>
        <v>0</v>
      </c>
      <c r="M110" s="167">
        <f t="shared" si="24"/>
        <v>0</v>
      </c>
      <c r="N110" s="167">
        <v>0</v>
      </c>
      <c r="O110" s="167"/>
      <c r="P110" s="172">
        <v>9.7960000000000005E-2</v>
      </c>
      <c r="Q110" s="172"/>
      <c r="R110" s="172">
        <v>9.7960000000000005E-2</v>
      </c>
      <c r="S110" s="167">
        <f t="shared" si="25"/>
        <v>2.7429999999999999</v>
      </c>
      <c r="T110" s="168"/>
      <c r="U110" s="168"/>
      <c r="V110" s="172"/>
      <c r="Z110">
        <v>0</v>
      </c>
    </row>
    <row r="111" spans="1:26" ht="24.95" customHeight="1" x14ac:dyDescent="0.25">
      <c r="A111" s="169"/>
      <c r="B111" s="164" t="s">
        <v>296</v>
      </c>
      <c r="C111" s="170" t="s">
        <v>299</v>
      </c>
      <c r="D111" s="164" t="s">
        <v>300</v>
      </c>
      <c r="E111" s="164" t="s">
        <v>105</v>
      </c>
      <c r="F111" s="165">
        <v>1.4</v>
      </c>
      <c r="G111" s="171"/>
      <c r="H111" s="171"/>
      <c r="I111" s="166">
        <f t="shared" si="20"/>
        <v>0</v>
      </c>
      <c r="J111" s="164">
        <f t="shared" si="21"/>
        <v>0</v>
      </c>
      <c r="K111" s="167">
        <f t="shared" si="22"/>
        <v>0</v>
      </c>
      <c r="L111" s="167">
        <f t="shared" si="23"/>
        <v>0</v>
      </c>
      <c r="M111" s="167">
        <f t="shared" si="24"/>
        <v>0</v>
      </c>
      <c r="N111" s="167">
        <v>0</v>
      </c>
      <c r="O111" s="167"/>
      <c r="P111" s="172">
        <v>2.2010900000000002</v>
      </c>
      <c r="Q111" s="172"/>
      <c r="R111" s="172">
        <v>2.2010900000000002</v>
      </c>
      <c r="S111" s="167">
        <f t="shared" si="25"/>
        <v>3.0819999999999999</v>
      </c>
      <c r="T111" s="168"/>
      <c r="U111" s="168"/>
      <c r="V111" s="172"/>
      <c r="Z111">
        <v>0</v>
      </c>
    </row>
    <row r="112" spans="1:26" ht="24.95" customHeight="1" x14ac:dyDescent="0.25">
      <c r="A112" s="169"/>
      <c r="B112" s="164" t="s">
        <v>301</v>
      </c>
      <c r="C112" s="170" t="s">
        <v>302</v>
      </c>
      <c r="D112" s="164" t="s">
        <v>303</v>
      </c>
      <c r="E112" s="164" t="s">
        <v>169</v>
      </c>
      <c r="F112" s="165">
        <v>87.6</v>
      </c>
      <c r="G112" s="171"/>
      <c r="H112" s="171"/>
      <c r="I112" s="166">
        <f t="shared" si="20"/>
        <v>0</v>
      </c>
      <c r="J112" s="164">
        <f t="shared" si="21"/>
        <v>0</v>
      </c>
      <c r="K112" s="167">
        <f t="shared" si="22"/>
        <v>0</v>
      </c>
      <c r="L112" s="167">
        <f t="shared" si="23"/>
        <v>0</v>
      </c>
      <c r="M112" s="167">
        <f t="shared" si="24"/>
        <v>0</v>
      </c>
      <c r="N112" s="167">
        <v>0</v>
      </c>
      <c r="O112" s="167"/>
      <c r="P112" s="172"/>
      <c r="Q112" s="172"/>
      <c r="R112" s="172"/>
      <c r="S112" s="167">
        <f t="shared" si="25"/>
        <v>0</v>
      </c>
      <c r="T112" s="168"/>
      <c r="U112" s="168"/>
      <c r="V112" s="172">
        <f>ROUND(F112*(X112),3)</f>
        <v>0.11799999999999999</v>
      </c>
      <c r="X112">
        <v>1.3500000000000001E-3</v>
      </c>
      <c r="Z112">
        <v>0</v>
      </c>
    </row>
    <row r="113" spans="1:26" ht="24.95" customHeight="1" x14ac:dyDescent="0.25">
      <c r="A113" s="169"/>
      <c r="B113" s="164" t="s">
        <v>301</v>
      </c>
      <c r="C113" s="170" t="s">
        <v>304</v>
      </c>
      <c r="D113" s="164" t="s">
        <v>305</v>
      </c>
      <c r="E113" s="164" t="s">
        <v>135</v>
      </c>
      <c r="F113" s="165">
        <v>89</v>
      </c>
      <c r="G113" s="171"/>
      <c r="H113" s="171"/>
      <c r="I113" s="166">
        <f t="shared" si="20"/>
        <v>0</v>
      </c>
      <c r="J113" s="164">
        <f t="shared" si="21"/>
        <v>0</v>
      </c>
      <c r="K113" s="167">
        <f t="shared" si="22"/>
        <v>0</v>
      </c>
      <c r="L113" s="167">
        <f t="shared" si="23"/>
        <v>0</v>
      </c>
      <c r="M113" s="167">
        <f t="shared" si="24"/>
        <v>0</v>
      </c>
      <c r="N113" s="167">
        <v>0</v>
      </c>
      <c r="O113" s="167"/>
      <c r="P113" s="172"/>
      <c r="Q113" s="172"/>
      <c r="R113" s="172"/>
      <c r="S113" s="167">
        <f t="shared" si="25"/>
        <v>0</v>
      </c>
      <c r="T113" s="168"/>
      <c r="U113" s="168"/>
      <c r="V113" s="172">
        <f>ROUND(F113*(X113),3)</f>
        <v>0.20499999999999999</v>
      </c>
      <c r="X113">
        <v>2.3E-3</v>
      </c>
      <c r="Z113">
        <v>0</v>
      </c>
    </row>
    <row r="114" spans="1:26" ht="24.95" customHeight="1" x14ac:dyDescent="0.25">
      <c r="A114" s="169"/>
      <c r="B114" s="164" t="s">
        <v>301</v>
      </c>
      <c r="C114" s="170" t="s">
        <v>306</v>
      </c>
      <c r="D114" s="164" t="s">
        <v>307</v>
      </c>
      <c r="E114" s="164" t="s">
        <v>135</v>
      </c>
      <c r="F114" s="165">
        <v>11</v>
      </c>
      <c r="G114" s="171"/>
      <c r="H114" s="171"/>
      <c r="I114" s="166">
        <f t="shared" si="20"/>
        <v>0</v>
      </c>
      <c r="J114" s="164">
        <f t="shared" si="21"/>
        <v>0</v>
      </c>
      <c r="K114" s="167">
        <f t="shared" si="22"/>
        <v>0</v>
      </c>
      <c r="L114" s="167">
        <f t="shared" si="23"/>
        <v>0</v>
      </c>
      <c r="M114" s="167">
        <f t="shared" si="24"/>
        <v>0</v>
      </c>
      <c r="N114" s="167">
        <v>0</v>
      </c>
      <c r="O114" s="167"/>
      <c r="P114" s="172"/>
      <c r="Q114" s="172"/>
      <c r="R114" s="172"/>
      <c r="S114" s="167">
        <f t="shared" si="25"/>
        <v>0</v>
      </c>
      <c r="T114" s="168"/>
      <c r="U114" s="168"/>
      <c r="V114" s="172">
        <f>ROUND(F114*(X114),3)</f>
        <v>3.1E-2</v>
      </c>
      <c r="X114">
        <v>2.8500000000000001E-3</v>
      </c>
      <c r="Z114">
        <v>0</v>
      </c>
    </row>
    <row r="115" spans="1:26" ht="24.95" customHeight="1" x14ac:dyDescent="0.25">
      <c r="A115" s="169"/>
      <c r="B115" s="164" t="s">
        <v>308</v>
      </c>
      <c r="C115" s="170" t="s">
        <v>309</v>
      </c>
      <c r="D115" s="164" t="s">
        <v>310</v>
      </c>
      <c r="E115" s="164" t="s">
        <v>125</v>
      </c>
      <c r="F115" s="165">
        <v>16.75</v>
      </c>
      <c r="G115" s="171"/>
      <c r="H115" s="171"/>
      <c r="I115" s="166">
        <f t="shared" si="20"/>
        <v>0</v>
      </c>
      <c r="J115" s="164">
        <f t="shared" si="21"/>
        <v>0</v>
      </c>
      <c r="K115" s="167">
        <f t="shared" si="22"/>
        <v>0</v>
      </c>
      <c r="L115" s="167">
        <f t="shared" si="23"/>
        <v>0</v>
      </c>
      <c r="M115" s="167">
        <f t="shared" si="24"/>
        <v>0</v>
      </c>
      <c r="N115" s="167">
        <v>0</v>
      </c>
      <c r="O115" s="167"/>
      <c r="P115" s="172"/>
      <c r="Q115" s="172"/>
      <c r="R115" s="172"/>
      <c r="S115" s="167">
        <f t="shared" si="25"/>
        <v>0</v>
      </c>
      <c r="T115" s="168"/>
      <c r="U115" s="168"/>
      <c r="V115" s="172">
        <f>ROUND(F115*(X115),3)</f>
        <v>0.30199999999999999</v>
      </c>
      <c r="X115">
        <v>1.7999999999999999E-2</v>
      </c>
      <c r="Z115">
        <v>0</v>
      </c>
    </row>
    <row r="116" spans="1:26" ht="24.95" customHeight="1" x14ac:dyDescent="0.25">
      <c r="A116" s="169"/>
      <c r="B116" s="164" t="s">
        <v>308</v>
      </c>
      <c r="C116" s="170" t="s">
        <v>311</v>
      </c>
      <c r="D116" s="164" t="s">
        <v>312</v>
      </c>
      <c r="E116" s="164" t="s">
        <v>146</v>
      </c>
      <c r="F116" s="165">
        <v>21.96</v>
      </c>
      <c r="G116" s="171"/>
      <c r="H116" s="171"/>
      <c r="I116" s="166">
        <f t="shared" si="20"/>
        <v>0</v>
      </c>
      <c r="J116" s="164">
        <f t="shared" si="21"/>
        <v>0</v>
      </c>
      <c r="K116" s="167">
        <f t="shared" si="22"/>
        <v>0</v>
      </c>
      <c r="L116" s="167">
        <f t="shared" si="23"/>
        <v>0</v>
      </c>
      <c r="M116" s="167">
        <f t="shared" si="24"/>
        <v>0</v>
      </c>
      <c r="N116" s="167">
        <v>0</v>
      </c>
      <c r="O116" s="167"/>
      <c r="P116" s="172"/>
      <c r="Q116" s="172"/>
      <c r="R116" s="172"/>
      <c r="S116" s="167">
        <f t="shared" si="25"/>
        <v>0</v>
      </c>
      <c r="T116" s="168"/>
      <c r="U116" s="168"/>
      <c r="V116" s="172">
        <f>ROUND(F116*(X116),3)</f>
        <v>0.28499999999999998</v>
      </c>
      <c r="X116">
        <v>1.2999999999999999E-2</v>
      </c>
      <c r="Z116">
        <v>0</v>
      </c>
    </row>
    <row r="117" spans="1:26" ht="24.95" customHeight="1" x14ac:dyDescent="0.25">
      <c r="A117" s="169"/>
      <c r="B117" s="164" t="s">
        <v>313</v>
      </c>
      <c r="C117" s="170" t="s">
        <v>314</v>
      </c>
      <c r="D117" s="164" t="s">
        <v>315</v>
      </c>
      <c r="E117" s="164" t="s">
        <v>196</v>
      </c>
      <c r="F117" s="165">
        <v>3</v>
      </c>
      <c r="G117" s="171"/>
      <c r="H117" s="171"/>
      <c r="I117" s="166">
        <f t="shared" si="20"/>
        <v>0</v>
      </c>
      <c r="J117" s="164">
        <f t="shared" si="21"/>
        <v>0</v>
      </c>
      <c r="K117" s="167">
        <f t="shared" si="22"/>
        <v>0</v>
      </c>
      <c r="L117" s="167">
        <f t="shared" si="23"/>
        <v>0</v>
      </c>
      <c r="M117" s="167">
        <f t="shared" si="24"/>
        <v>0</v>
      </c>
      <c r="N117" s="167">
        <v>0</v>
      </c>
      <c r="O117" s="167"/>
      <c r="P117" s="172"/>
      <c r="Q117" s="172"/>
      <c r="R117" s="172"/>
      <c r="S117" s="167">
        <f t="shared" si="25"/>
        <v>0</v>
      </c>
      <c r="T117" s="168"/>
      <c r="U117" s="168"/>
      <c r="V117" s="172"/>
      <c r="Z117">
        <v>0</v>
      </c>
    </row>
    <row r="118" spans="1:26" ht="24.95" customHeight="1" x14ac:dyDescent="0.25">
      <c r="A118" s="179"/>
      <c r="B118" s="174" t="s">
        <v>316</v>
      </c>
      <c r="C118" s="180" t="s">
        <v>317</v>
      </c>
      <c r="D118" s="174" t="s">
        <v>318</v>
      </c>
      <c r="E118" s="174" t="s">
        <v>196</v>
      </c>
      <c r="F118" s="175">
        <v>14</v>
      </c>
      <c r="G118" s="181"/>
      <c r="H118" s="181"/>
      <c r="I118" s="176">
        <f t="shared" si="20"/>
        <v>0</v>
      </c>
      <c r="J118" s="174">
        <f t="shared" si="21"/>
        <v>0</v>
      </c>
      <c r="K118" s="177">
        <f t="shared" si="22"/>
        <v>0</v>
      </c>
      <c r="L118" s="177">
        <f t="shared" si="23"/>
        <v>0</v>
      </c>
      <c r="M118" s="177">
        <f t="shared" si="24"/>
        <v>0</v>
      </c>
      <c r="N118" s="177">
        <v>0</v>
      </c>
      <c r="O118" s="177"/>
      <c r="P118" s="182">
        <v>0.02</v>
      </c>
      <c r="Q118" s="182"/>
      <c r="R118" s="182">
        <v>0.02</v>
      </c>
      <c r="S118" s="177">
        <f t="shared" si="25"/>
        <v>0.28000000000000003</v>
      </c>
      <c r="T118" s="178"/>
      <c r="U118" s="178"/>
      <c r="V118" s="182"/>
      <c r="Z118">
        <v>0</v>
      </c>
    </row>
    <row r="119" spans="1:26" ht="24.95" customHeight="1" x14ac:dyDescent="0.25">
      <c r="A119" s="179"/>
      <c r="B119" s="174" t="s">
        <v>316</v>
      </c>
      <c r="C119" s="180" t="s">
        <v>319</v>
      </c>
      <c r="D119" s="174" t="s">
        <v>320</v>
      </c>
      <c r="E119" s="174" t="s">
        <v>196</v>
      </c>
      <c r="F119" s="175">
        <v>3</v>
      </c>
      <c r="G119" s="181"/>
      <c r="H119" s="181"/>
      <c r="I119" s="176">
        <f t="shared" si="20"/>
        <v>0</v>
      </c>
      <c r="J119" s="174">
        <f t="shared" si="21"/>
        <v>0</v>
      </c>
      <c r="K119" s="177">
        <f t="shared" si="22"/>
        <v>0</v>
      </c>
      <c r="L119" s="177">
        <f t="shared" si="23"/>
        <v>0</v>
      </c>
      <c r="M119" s="177">
        <f t="shared" si="24"/>
        <v>0</v>
      </c>
      <c r="N119" s="177">
        <v>0</v>
      </c>
      <c r="O119" s="177"/>
      <c r="P119" s="182"/>
      <c r="Q119" s="182"/>
      <c r="R119" s="182"/>
      <c r="S119" s="177">
        <f t="shared" si="25"/>
        <v>0</v>
      </c>
      <c r="T119" s="178"/>
      <c r="U119" s="178"/>
      <c r="V119" s="182"/>
      <c r="Z119">
        <v>0</v>
      </c>
    </row>
    <row r="120" spans="1:26" ht="24.95" customHeight="1" x14ac:dyDescent="0.25">
      <c r="A120" s="179"/>
      <c r="B120" s="174" t="s">
        <v>321</v>
      </c>
      <c r="C120" s="180" t="s">
        <v>322</v>
      </c>
      <c r="D120" s="174" t="s">
        <v>323</v>
      </c>
      <c r="E120" s="174" t="s">
        <v>135</v>
      </c>
      <c r="F120" s="175">
        <v>9</v>
      </c>
      <c r="G120" s="181"/>
      <c r="H120" s="181"/>
      <c r="I120" s="176">
        <f t="shared" si="20"/>
        <v>0</v>
      </c>
      <c r="J120" s="174">
        <f t="shared" si="21"/>
        <v>0</v>
      </c>
      <c r="K120" s="177">
        <f t="shared" si="22"/>
        <v>0</v>
      </c>
      <c r="L120" s="177">
        <f t="shared" si="23"/>
        <v>0</v>
      </c>
      <c r="M120" s="177">
        <f t="shared" si="24"/>
        <v>0</v>
      </c>
      <c r="N120" s="177">
        <v>0</v>
      </c>
      <c r="O120" s="177"/>
      <c r="P120" s="182">
        <v>1.1999999999999999E-3</v>
      </c>
      <c r="Q120" s="182"/>
      <c r="R120" s="182">
        <v>1.1999999999999999E-3</v>
      </c>
      <c r="S120" s="177">
        <f t="shared" si="25"/>
        <v>1.0999999999999999E-2</v>
      </c>
      <c r="T120" s="178"/>
      <c r="U120" s="178"/>
      <c r="V120" s="182"/>
      <c r="Z120">
        <v>0</v>
      </c>
    </row>
    <row r="121" spans="1:26" ht="24.95" customHeight="1" x14ac:dyDescent="0.25">
      <c r="A121" s="179"/>
      <c r="B121" s="174" t="s">
        <v>193</v>
      </c>
      <c r="C121" s="180" t="s">
        <v>324</v>
      </c>
      <c r="D121" s="174" t="s">
        <v>325</v>
      </c>
      <c r="E121" s="174" t="s">
        <v>196</v>
      </c>
      <c r="F121" s="175">
        <v>71</v>
      </c>
      <c r="G121" s="181"/>
      <c r="H121" s="181"/>
      <c r="I121" s="176">
        <f t="shared" si="20"/>
        <v>0</v>
      </c>
      <c r="J121" s="174">
        <f t="shared" si="21"/>
        <v>0</v>
      </c>
      <c r="K121" s="177">
        <f t="shared" si="22"/>
        <v>0</v>
      </c>
      <c r="L121" s="177">
        <f t="shared" si="23"/>
        <v>0</v>
      </c>
      <c r="M121" s="177">
        <f t="shared" si="24"/>
        <v>0</v>
      </c>
      <c r="N121" s="177">
        <v>0</v>
      </c>
      <c r="O121" s="177"/>
      <c r="P121" s="182">
        <v>1.2999999999999999E-3</v>
      </c>
      <c r="Q121" s="182"/>
      <c r="R121" s="182">
        <v>1.2999999999999999E-3</v>
      </c>
      <c r="S121" s="177">
        <f t="shared" si="25"/>
        <v>9.1999999999999998E-2</v>
      </c>
      <c r="T121" s="178"/>
      <c r="U121" s="178"/>
      <c r="V121" s="182"/>
      <c r="Z121">
        <v>0</v>
      </c>
    </row>
    <row r="122" spans="1:26" ht="24.95" customHeight="1" x14ac:dyDescent="0.25">
      <c r="A122" s="179"/>
      <c r="B122" s="174" t="s">
        <v>326</v>
      </c>
      <c r="C122" s="180" t="s">
        <v>327</v>
      </c>
      <c r="D122" s="174" t="s">
        <v>328</v>
      </c>
      <c r="E122" s="174" t="s">
        <v>196</v>
      </c>
      <c r="F122" s="175">
        <v>28.28</v>
      </c>
      <c r="G122" s="181"/>
      <c r="H122" s="181"/>
      <c r="I122" s="176">
        <f t="shared" si="20"/>
        <v>0</v>
      </c>
      <c r="J122" s="174">
        <f t="shared" si="21"/>
        <v>0</v>
      </c>
      <c r="K122" s="177">
        <f t="shared" si="22"/>
        <v>0</v>
      </c>
      <c r="L122" s="177">
        <f t="shared" si="23"/>
        <v>0</v>
      </c>
      <c r="M122" s="177">
        <f t="shared" si="24"/>
        <v>0</v>
      </c>
      <c r="N122" s="177">
        <v>0</v>
      </c>
      <c r="O122" s="177"/>
      <c r="P122" s="182">
        <v>0.02</v>
      </c>
      <c r="Q122" s="182"/>
      <c r="R122" s="182">
        <v>0.02</v>
      </c>
      <c r="S122" s="177">
        <f t="shared" si="25"/>
        <v>0.56599999999999995</v>
      </c>
      <c r="T122" s="178"/>
      <c r="U122" s="178"/>
      <c r="V122" s="182"/>
      <c r="Z122">
        <v>0</v>
      </c>
    </row>
    <row r="123" spans="1:26" x14ac:dyDescent="0.25">
      <c r="A123" s="148"/>
      <c r="B123" s="148"/>
      <c r="C123" s="163">
        <v>9</v>
      </c>
      <c r="D123" s="163" t="s">
        <v>67</v>
      </c>
      <c r="E123" s="148"/>
      <c r="F123" s="162"/>
      <c r="G123" s="151">
        <f>ROUND((SUM(L65:L122))/1,2)</f>
        <v>0</v>
      </c>
      <c r="H123" s="151">
        <f>ROUND((SUM(M65:M122))/1,2)</f>
        <v>0</v>
      </c>
      <c r="I123" s="151">
        <f>ROUND((SUM(I65:I122))/1,2)</f>
        <v>0</v>
      </c>
      <c r="J123" s="148"/>
      <c r="K123" s="148"/>
      <c r="L123" s="148">
        <f>ROUND((SUM(L65:L122))/1,2)</f>
        <v>0</v>
      </c>
      <c r="M123" s="148">
        <f>ROUND((SUM(M65:M122))/1,2)</f>
        <v>0</v>
      </c>
      <c r="N123" s="148"/>
      <c r="O123" s="148"/>
      <c r="P123" s="173"/>
      <c r="Q123" s="148"/>
      <c r="R123" s="148"/>
      <c r="S123" s="173">
        <f>ROUND((SUM(S65:S122))/1,2)</f>
        <v>8.9499999999999993</v>
      </c>
      <c r="T123" s="145"/>
      <c r="U123" s="145"/>
      <c r="V123" s="2">
        <f>ROUND((SUM(V65:V122))/1,2)</f>
        <v>106.63</v>
      </c>
      <c r="W123" s="145"/>
      <c r="X123" s="145"/>
      <c r="Y123" s="145"/>
      <c r="Z123" s="145"/>
    </row>
    <row r="124" spans="1:26" x14ac:dyDescent="0.25">
      <c r="A124" s="1"/>
      <c r="B124" s="1"/>
      <c r="C124" s="1"/>
      <c r="D124" s="1"/>
      <c r="E124" s="1"/>
      <c r="F124" s="158"/>
      <c r="G124" s="141"/>
      <c r="H124" s="141"/>
      <c r="I124" s="141"/>
      <c r="J124" s="1"/>
      <c r="K124" s="1"/>
      <c r="L124" s="1"/>
      <c r="M124" s="1"/>
      <c r="N124" s="1"/>
      <c r="O124" s="1"/>
      <c r="P124" s="1"/>
      <c r="Q124" s="1"/>
      <c r="R124" s="1"/>
      <c r="S124" s="1"/>
      <c r="V124" s="1"/>
    </row>
    <row r="125" spans="1:26" x14ac:dyDescent="0.25">
      <c r="A125" s="148"/>
      <c r="B125" s="148"/>
      <c r="C125" s="163">
        <v>99</v>
      </c>
      <c r="D125" s="163" t="s">
        <v>68</v>
      </c>
      <c r="E125" s="148"/>
      <c r="F125" s="162"/>
      <c r="G125" s="149"/>
      <c r="H125" s="149"/>
      <c r="I125" s="149"/>
      <c r="J125" s="148"/>
      <c r="K125" s="148"/>
      <c r="L125" s="148"/>
      <c r="M125" s="148"/>
      <c r="N125" s="148"/>
      <c r="O125" s="148"/>
      <c r="P125" s="148"/>
      <c r="Q125" s="148"/>
      <c r="R125" s="148"/>
      <c r="S125" s="148"/>
      <c r="T125" s="145"/>
      <c r="U125" s="145"/>
      <c r="V125" s="148"/>
      <c r="W125" s="145"/>
      <c r="X125" s="145"/>
      <c r="Y125" s="145"/>
      <c r="Z125" s="145"/>
    </row>
    <row r="126" spans="1:26" ht="24.95" customHeight="1" x14ac:dyDescent="0.25">
      <c r="A126" s="169"/>
      <c r="B126" s="164" t="s">
        <v>128</v>
      </c>
      <c r="C126" s="170" t="s">
        <v>329</v>
      </c>
      <c r="D126" s="164" t="s">
        <v>330</v>
      </c>
      <c r="E126" s="164" t="s">
        <v>293</v>
      </c>
      <c r="F126" s="165">
        <v>104.0743024331</v>
      </c>
      <c r="G126" s="171"/>
      <c r="H126" s="171"/>
      <c r="I126" s="166">
        <f>ROUND(F126*(G126+H126),2)</f>
        <v>0</v>
      </c>
      <c r="J126" s="164">
        <f>ROUND(F126*(N126),2)</f>
        <v>0</v>
      </c>
      <c r="K126" s="167">
        <f>ROUND(F126*(O126),2)</f>
        <v>0</v>
      </c>
      <c r="L126" s="167">
        <f>ROUND(F126*(G126),2)</f>
        <v>0</v>
      </c>
      <c r="M126" s="167">
        <f>ROUND(F126*(H126),2)</f>
        <v>0</v>
      </c>
      <c r="N126" s="167">
        <v>0</v>
      </c>
      <c r="O126" s="167"/>
      <c r="P126" s="172"/>
      <c r="Q126" s="172"/>
      <c r="R126" s="172"/>
      <c r="S126" s="167">
        <f>ROUND(F126*(P126),3)</f>
        <v>0</v>
      </c>
      <c r="T126" s="168"/>
      <c r="U126" s="168"/>
      <c r="V126" s="172"/>
      <c r="Z126">
        <v>0</v>
      </c>
    </row>
    <row r="127" spans="1:26" x14ac:dyDescent="0.25">
      <c r="A127" s="148"/>
      <c r="B127" s="148"/>
      <c r="C127" s="163">
        <v>99</v>
      </c>
      <c r="D127" s="163" t="s">
        <v>68</v>
      </c>
      <c r="E127" s="148"/>
      <c r="F127" s="162"/>
      <c r="G127" s="151">
        <f>ROUND((SUM(L125:L126))/1,2)</f>
        <v>0</v>
      </c>
      <c r="H127" s="151">
        <f>ROUND((SUM(M125:M126))/1,2)</f>
        <v>0</v>
      </c>
      <c r="I127" s="151">
        <f>ROUND((SUM(I125:I126))/1,2)</f>
        <v>0</v>
      </c>
      <c r="J127" s="148"/>
      <c r="K127" s="148"/>
      <c r="L127" s="148">
        <f>ROUND((SUM(L125:L126))/1,2)</f>
        <v>0</v>
      </c>
      <c r="M127" s="148">
        <f>ROUND((SUM(M125:M126))/1,2)</f>
        <v>0</v>
      </c>
      <c r="N127" s="148"/>
      <c r="O127" s="148"/>
      <c r="P127" s="173"/>
      <c r="Q127" s="148"/>
      <c r="R127" s="148"/>
      <c r="S127" s="173">
        <f>ROUND((SUM(S125:S126))/1,2)</f>
        <v>0</v>
      </c>
      <c r="T127" s="145"/>
      <c r="U127" s="145"/>
      <c r="V127" s="2">
        <f>ROUND((SUM(V125:V126))/1,2)</f>
        <v>0</v>
      </c>
      <c r="W127" s="145"/>
      <c r="X127" s="145"/>
      <c r="Y127" s="145"/>
      <c r="Z127" s="145"/>
    </row>
    <row r="128" spans="1:26" x14ac:dyDescent="0.25">
      <c r="A128" s="1"/>
      <c r="B128" s="1"/>
      <c r="C128" s="1"/>
      <c r="D128" s="1"/>
      <c r="E128" s="1"/>
      <c r="F128" s="158"/>
      <c r="G128" s="141"/>
      <c r="H128" s="141"/>
      <c r="I128" s="141"/>
      <c r="J128" s="1"/>
      <c r="K128" s="1"/>
      <c r="L128" s="1"/>
      <c r="M128" s="1"/>
      <c r="N128" s="1"/>
      <c r="O128" s="1"/>
      <c r="P128" s="1"/>
      <c r="Q128" s="1"/>
      <c r="R128" s="1"/>
      <c r="S128" s="1"/>
      <c r="V128" s="1"/>
    </row>
    <row r="129" spans="1:26" x14ac:dyDescent="0.25">
      <c r="A129" s="148"/>
      <c r="B129" s="148"/>
      <c r="C129" s="148"/>
      <c r="D129" s="2" t="s">
        <v>62</v>
      </c>
      <c r="E129" s="148"/>
      <c r="F129" s="162"/>
      <c r="G129" s="151">
        <f>ROUND((SUM(L9:L128))/2,2)</f>
        <v>0</v>
      </c>
      <c r="H129" s="151">
        <f>ROUND((SUM(M9:M128))/2,2)</f>
        <v>0</v>
      </c>
      <c r="I129" s="151">
        <f>ROUND((SUM(I9:I128))/2,2)</f>
        <v>0</v>
      </c>
      <c r="J129" s="149"/>
      <c r="K129" s="148"/>
      <c r="L129" s="149">
        <f>ROUND((SUM(L9:L128))/2,2)</f>
        <v>0</v>
      </c>
      <c r="M129" s="149">
        <f>ROUND((SUM(M9:M128))/2,2)</f>
        <v>0</v>
      </c>
      <c r="N129" s="148"/>
      <c r="O129" s="148"/>
      <c r="P129" s="173"/>
      <c r="Q129" s="148"/>
      <c r="R129" s="148"/>
      <c r="S129" s="173">
        <f>ROUND((SUM(S9:S128))/2,2)</f>
        <v>104.07</v>
      </c>
      <c r="T129" s="145"/>
      <c r="U129" s="145"/>
      <c r="V129" s="2">
        <f>ROUND((SUM(V9:V128))/2,2)</f>
        <v>106.63</v>
      </c>
    </row>
    <row r="130" spans="1:26" x14ac:dyDescent="0.25">
      <c r="A130" s="1"/>
      <c r="B130" s="1"/>
      <c r="C130" s="1"/>
      <c r="D130" s="1"/>
      <c r="E130" s="1"/>
      <c r="F130" s="158"/>
      <c r="G130" s="141"/>
      <c r="H130" s="141"/>
      <c r="I130" s="141"/>
      <c r="J130" s="1"/>
      <c r="K130" s="1"/>
      <c r="L130" s="1"/>
      <c r="M130" s="1"/>
      <c r="N130" s="1"/>
      <c r="O130" s="1"/>
      <c r="P130" s="1"/>
      <c r="Q130" s="1"/>
      <c r="R130" s="1"/>
      <c r="S130" s="1"/>
      <c r="V130" s="1"/>
    </row>
    <row r="131" spans="1:26" x14ac:dyDescent="0.25">
      <c r="A131" s="148"/>
      <c r="B131" s="148"/>
      <c r="C131" s="148"/>
      <c r="D131" s="2" t="s">
        <v>69</v>
      </c>
      <c r="E131" s="148"/>
      <c r="F131" s="162"/>
      <c r="G131" s="149"/>
      <c r="H131" s="149"/>
      <c r="I131" s="149"/>
      <c r="J131" s="148"/>
      <c r="K131" s="148"/>
      <c r="L131" s="148"/>
      <c r="M131" s="148"/>
      <c r="N131" s="148"/>
      <c r="O131" s="148"/>
      <c r="P131" s="148"/>
      <c r="Q131" s="148"/>
      <c r="R131" s="148"/>
      <c r="S131" s="148"/>
      <c r="T131" s="145"/>
      <c r="U131" s="145"/>
      <c r="V131" s="148"/>
      <c r="W131" s="145"/>
      <c r="X131" s="145"/>
      <c r="Y131" s="145"/>
      <c r="Z131" s="145"/>
    </row>
    <row r="132" spans="1:26" x14ac:dyDescent="0.25">
      <c r="A132" s="148"/>
      <c r="B132" s="148"/>
      <c r="C132" s="163">
        <v>711</v>
      </c>
      <c r="D132" s="163" t="s">
        <v>70</v>
      </c>
      <c r="E132" s="148"/>
      <c r="F132" s="162"/>
      <c r="G132" s="149"/>
      <c r="H132" s="149"/>
      <c r="I132" s="149"/>
      <c r="J132" s="148"/>
      <c r="K132" s="148"/>
      <c r="L132" s="148"/>
      <c r="M132" s="148"/>
      <c r="N132" s="148"/>
      <c r="O132" s="148"/>
      <c r="P132" s="148"/>
      <c r="Q132" s="148"/>
      <c r="R132" s="148"/>
      <c r="S132" s="148"/>
      <c r="T132" s="145"/>
      <c r="U132" s="145"/>
      <c r="V132" s="148"/>
      <c r="W132" s="145"/>
      <c r="X132" s="145"/>
      <c r="Y132" s="145"/>
      <c r="Z132" s="145"/>
    </row>
    <row r="133" spans="1:26" ht="24.95" customHeight="1" x14ac:dyDescent="0.25">
      <c r="A133" s="169"/>
      <c r="B133" s="164" t="s">
        <v>331</v>
      </c>
      <c r="C133" s="170" t="s">
        <v>332</v>
      </c>
      <c r="D133" s="164" t="s">
        <v>333</v>
      </c>
      <c r="E133" s="164" t="s">
        <v>334</v>
      </c>
      <c r="F133" s="165">
        <v>2.9000000000000004</v>
      </c>
      <c r="G133" s="171"/>
      <c r="H133" s="171"/>
      <c r="I133" s="166">
        <f>ROUND(F133*(G133+H133),2)</f>
        <v>0</v>
      </c>
      <c r="J133" s="164">
        <f>ROUND(F133*(N133),2)</f>
        <v>0</v>
      </c>
      <c r="K133" s="167">
        <f>ROUND(F133*(O133),2)</f>
        <v>0</v>
      </c>
      <c r="L133" s="167">
        <f>ROUND(F133*(G133),2)</f>
        <v>0</v>
      </c>
      <c r="M133" s="167">
        <f>ROUND(F133*(H133),2)</f>
        <v>0</v>
      </c>
      <c r="N133" s="167">
        <v>0</v>
      </c>
      <c r="O133" s="167"/>
      <c r="P133" s="172"/>
      <c r="Q133" s="172"/>
      <c r="R133" s="172"/>
      <c r="S133" s="167">
        <f>ROUND(F133*(P133),3)</f>
        <v>0</v>
      </c>
      <c r="T133" s="168"/>
      <c r="U133" s="168"/>
      <c r="V133" s="172"/>
      <c r="Z133">
        <v>0</v>
      </c>
    </row>
    <row r="134" spans="1:26" ht="24.95" customHeight="1" x14ac:dyDescent="0.25">
      <c r="A134" s="179"/>
      <c r="B134" s="174" t="s">
        <v>335</v>
      </c>
      <c r="C134" s="180" t="s">
        <v>336</v>
      </c>
      <c r="D134" s="174" t="s">
        <v>337</v>
      </c>
      <c r="E134" s="174" t="s">
        <v>125</v>
      </c>
      <c r="F134" s="175">
        <v>229.31</v>
      </c>
      <c r="G134" s="181"/>
      <c r="H134" s="181"/>
      <c r="I134" s="176">
        <f>ROUND(F134*(G134+H134),2)</f>
        <v>0</v>
      </c>
      <c r="J134" s="174">
        <f>ROUND(F134*(N134),2)</f>
        <v>0</v>
      </c>
      <c r="K134" s="177">
        <f>ROUND(F134*(O134),2)</f>
        <v>0</v>
      </c>
      <c r="L134" s="177">
        <f>ROUND(F134*(G134),2)</f>
        <v>0</v>
      </c>
      <c r="M134" s="177">
        <f>ROUND(F134*(H134),2)</f>
        <v>0</v>
      </c>
      <c r="N134" s="177">
        <v>0</v>
      </c>
      <c r="O134" s="177"/>
      <c r="P134" s="182"/>
      <c r="Q134" s="182"/>
      <c r="R134" s="182"/>
      <c r="S134" s="177">
        <f>ROUND(F134*(P134),3)</f>
        <v>0</v>
      </c>
      <c r="T134" s="178"/>
      <c r="U134" s="178"/>
      <c r="V134" s="182"/>
      <c r="Z134">
        <v>0</v>
      </c>
    </row>
    <row r="135" spans="1:26" x14ac:dyDescent="0.25">
      <c r="A135" s="148"/>
      <c r="B135" s="148"/>
      <c r="C135" s="163">
        <v>711</v>
      </c>
      <c r="D135" s="163" t="s">
        <v>70</v>
      </c>
      <c r="E135" s="148"/>
      <c r="F135" s="162"/>
      <c r="G135" s="151">
        <f>ROUND((SUM(L132:L134))/1,2)</f>
        <v>0</v>
      </c>
      <c r="H135" s="151">
        <f>ROUND((SUM(M132:M134))/1,2)</f>
        <v>0</v>
      </c>
      <c r="I135" s="151">
        <f>ROUND((SUM(I132:I134))/1,2)</f>
        <v>0</v>
      </c>
      <c r="J135" s="148"/>
      <c r="K135" s="148"/>
      <c r="L135" s="148">
        <f>ROUND((SUM(L132:L134))/1,2)</f>
        <v>0</v>
      </c>
      <c r="M135" s="148">
        <f>ROUND((SUM(M132:M134))/1,2)</f>
        <v>0</v>
      </c>
      <c r="N135" s="148"/>
      <c r="O135" s="148"/>
      <c r="P135" s="173"/>
      <c r="Q135" s="148"/>
      <c r="R135" s="148"/>
      <c r="S135" s="173">
        <f>ROUND((SUM(S132:S134))/1,2)</f>
        <v>0</v>
      </c>
      <c r="T135" s="145"/>
      <c r="U135" s="145"/>
      <c r="V135" s="2">
        <f>ROUND((SUM(V132:V134))/1,2)</f>
        <v>0</v>
      </c>
      <c r="W135" s="145"/>
      <c r="X135" s="145"/>
      <c r="Y135" s="145"/>
      <c r="Z135" s="145"/>
    </row>
    <row r="136" spans="1:26" x14ac:dyDescent="0.25">
      <c r="A136" s="1"/>
      <c r="B136" s="1"/>
      <c r="C136" s="1"/>
      <c r="D136" s="1"/>
      <c r="E136" s="1"/>
      <c r="F136" s="158"/>
      <c r="G136" s="141"/>
      <c r="H136" s="141"/>
      <c r="I136" s="141"/>
      <c r="J136" s="1"/>
      <c r="K136" s="1"/>
      <c r="L136" s="1"/>
      <c r="M136" s="1"/>
      <c r="N136" s="1"/>
      <c r="O136" s="1"/>
      <c r="P136" s="1"/>
      <c r="Q136" s="1"/>
      <c r="R136" s="1"/>
      <c r="S136" s="1"/>
      <c r="V136" s="1"/>
    </row>
    <row r="137" spans="1:26" x14ac:dyDescent="0.25">
      <c r="A137" s="148"/>
      <c r="B137" s="148"/>
      <c r="C137" s="163">
        <v>712</v>
      </c>
      <c r="D137" s="163" t="s">
        <v>71</v>
      </c>
      <c r="E137" s="148"/>
      <c r="F137" s="162"/>
      <c r="G137" s="149"/>
      <c r="H137" s="149"/>
      <c r="I137" s="149"/>
      <c r="J137" s="148"/>
      <c r="K137" s="148"/>
      <c r="L137" s="148"/>
      <c r="M137" s="148"/>
      <c r="N137" s="148"/>
      <c r="O137" s="148"/>
      <c r="P137" s="148"/>
      <c r="Q137" s="148"/>
      <c r="R137" s="148"/>
      <c r="S137" s="148"/>
      <c r="T137" s="145"/>
      <c r="U137" s="145"/>
      <c r="V137" s="148"/>
      <c r="W137" s="145"/>
      <c r="X137" s="145"/>
      <c r="Y137" s="145"/>
      <c r="Z137" s="145"/>
    </row>
    <row r="138" spans="1:26" ht="35.1" customHeight="1" x14ac:dyDescent="0.25">
      <c r="A138" s="169"/>
      <c r="B138" s="164" t="s">
        <v>338</v>
      </c>
      <c r="C138" s="170" t="s">
        <v>339</v>
      </c>
      <c r="D138" s="164" t="s">
        <v>340</v>
      </c>
      <c r="E138" s="164" t="s">
        <v>135</v>
      </c>
      <c r="F138" s="165">
        <v>89.5</v>
      </c>
      <c r="G138" s="171"/>
      <c r="H138" s="171"/>
      <c r="I138" s="166">
        <f>ROUND(F138*(G138+H138),2)</f>
        <v>0</v>
      </c>
      <c r="J138" s="164">
        <f>ROUND(F138*(N138),2)</f>
        <v>0</v>
      </c>
      <c r="K138" s="167">
        <f>ROUND(F138*(O138),2)</f>
        <v>0</v>
      </c>
      <c r="L138" s="167">
        <f>ROUND(F138*(G138),2)</f>
        <v>0</v>
      </c>
      <c r="M138" s="167">
        <f>ROUND(F138*(H138),2)</f>
        <v>0</v>
      </c>
      <c r="N138" s="167">
        <v>0</v>
      </c>
      <c r="O138" s="167"/>
      <c r="P138" s="172">
        <v>3.0000000000000001E-5</v>
      </c>
      <c r="Q138" s="172"/>
      <c r="R138" s="172">
        <v>3.0000000000000001E-5</v>
      </c>
      <c r="S138" s="167">
        <f>ROUND(F138*(P138),3)</f>
        <v>3.0000000000000001E-3</v>
      </c>
      <c r="T138" s="168"/>
      <c r="U138" s="168"/>
      <c r="V138" s="172"/>
      <c r="Z138">
        <v>0</v>
      </c>
    </row>
    <row r="139" spans="1:26" ht="24.95" customHeight="1" x14ac:dyDescent="0.25">
      <c r="A139" s="169"/>
      <c r="B139" s="164" t="s">
        <v>338</v>
      </c>
      <c r="C139" s="170" t="s">
        <v>341</v>
      </c>
      <c r="D139" s="164" t="s">
        <v>342</v>
      </c>
      <c r="E139" s="164" t="s">
        <v>334</v>
      </c>
      <c r="F139" s="165">
        <v>2.7</v>
      </c>
      <c r="G139" s="171"/>
      <c r="H139" s="171"/>
      <c r="I139" s="166">
        <f>ROUND(F139*(G139+H139),2)</f>
        <v>0</v>
      </c>
      <c r="J139" s="164">
        <f>ROUND(F139*(N139),2)</f>
        <v>0</v>
      </c>
      <c r="K139" s="167">
        <f>ROUND(F139*(O139),2)</f>
        <v>0</v>
      </c>
      <c r="L139" s="167">
        <f>ROUND(F139*(G139),2)</f>
        <v>0</v>
      </c>
      <c r="M139" s="167">
        <f>ROUND(F139*(H139),2)</f>
        <v>0</v>
      </c>
      <c r="N139" s="167">
        <v>0</v>
      </c>
      <c r="O139" s="167"/>
      <c r="P139" s="172"/>
      <c r="Q139" s="172"/>
      <c r="R139" s="172"/>
      <c r="S139" s="167">
        <f>ROUND(F139*(P139),3)</f>
        <v>0</v>
      </c>
      <c r="T139" s="168"/>
      <c r="U139" s="168"/>
      <c r="V139" s="172"/>
      <c r="Z139">
        <v>0</v>
      </c>
    </row>
    <row r="140" spans="1:26" x14ac:dyDescent="0.25">
      <c r="A140" s="148"/>
      <c r="B140" s="148"/>
      <c r="C140" s="163">
        <v>712</v>
      </c>
      <c r="D140" s="163" t="s">
        <v>71</v>
      </c>
      <c r="E140" s="148"/>
      <c r="F140" s="162"/>
      <c r="G140" s="151">
        <f>ROUND((SUM(L137:L139))/1,2)</f>
        <v>0</v>
      </c>
      <c r="H140" s="151">
        <f>ROUND((SUM(M137:M139))/1,2)</f>
        <v>0</v>
      </c>
      <c r="I140" s="151">
        <f>ROUND((SUM(I137:I139))/1,2)</f>
        <v>0</v>
      </c>
      <c r="J140" s="148"/>
      <c r="K140" s="148"/>
      <c r="L140" s="148">
        <f>ROUND((SUM(L137:L139))/1,2)</f>
        <v>0</v>
      </c>
      <c r="M140" s="148">
        <f>ROUND((SUM(M137:M139))/1,2)</f>
        <v>0</v>
      </c>
      <c r="N140" s="148"/>
      <c r="O140" s="148"/>
      <c r="P140" s="173"/>
      <c r="Q140" s="148"/>
      <c r="R140" s="148"/>
      <c r="S140" s="173">
        <f>ROUND((SUM(S137:S139))/1,2)</f>
        <v>0</v>
      </c>
      <c r="T140" s="145"/>
      <c r="U140" s="145"/>
      <c r="V140" s="2">
        <f>ROUND((SUM(V137:V139))/1,2)</f>
        <v>0</v>
      </c>
      <c r="W140" s="145"/>
      <c r="X140" s="145"/>
      <c r="Y140" s="145"/>
      <c r="Z140" s="145"/>
    </row>
    <row r="141" spans="1:26" x14ac:dyDescent="0.25">
      <c r="A141" s="1"/>
      <c r="B141" s="1"/>
      <c r="C141" s="1"/>
      <c r="D141" s="1"/>
      <c r="E141" s="1"/>
      <c r="F141" s="158"/>
      <c r="G141" s="141"/>
      <c r="H141" s="141"/>
      <c r="I141" s="141"/>
      <c r="J141" s="1"/>
      <c r="K141" s="1"/>
      <c r="L141" s="1"/>
      <c r="M141" s="1"/>
      <c r="N141" s="1"/>
      <c r="O141" s="1"/>
      <c r="P141" s="1"/>
      <c r="Q141" s="1"/>
      <c r="R141" s="1"/>
      <c r="S141" s="1"/>
      <c r="V141" s="1"/>
    </row>
    <row r="142" spans="1:26" x14ac:dyDescent="0.25">
      <c r="A142" s="148"/>
      <c r="B142" s="148"/>
      <c r="C142" s="163">
        <v>713</v>
      </c>
      <c r="D142" s="163" t="s">
        <v>72</v>
      </c>
      <c r="E142" s="148"/>
      <c r="F142" s="162"/>
      <c r="G142" s="149"/>
      <c r="H142" s="149"/>
      <c r="I142" s="149"/>
      <c r="J142" s="148"/>
      <c r="K142" s="148"/>
      <c r="L142" s="148"/>
      <c r="M142" s="148"/>
      <c r="N142" s="148"/>
      <c r="O142" s="148"/>
      <c r="P142" s="148"/>
      <c r="Q142" s="148"/>
      <c r="R142" s="148"/>
      <c r="S142" s="148"/>
      <c r="T142" s="145"/>
      <c r="U142" s="145"/>
      <c r="V142" s="148"/>
      <c r="W142" s="145"/>
      <c r="X142" s="145"/>
      <c r="Y142" s="145"/>
      <c r="Z142" s="145"/>
    </row>
    <row r="143" spans="1:26" ht="24.95" customHeight="1" x14ac:dyDescent="0.25">
      <c r="A143" s="169"/>
      <c r="B143" s="164" t="s">
        <v>343</v>
      </c>
      <c r="C143" s="170" t="s">
        <v>344</v>
      </c>
      <c r="D143" s="164" t="s">
        <v>345</v>
      </c>
      <c r="E143" s="164" t="s">
        <v>125</v>
      </c>
      <c r="F143" s="165">
        <v>201.16</v>
      </c>
      <c r="G143" s="171"/>
      <c r="H143" s="171"/>
      <c r="I143" s="166">
        <f>ROUND(F143*(G143+H143),2)</f>
        <v>0</v>
      </c>
      <c r="J143" s="164">
        <f>ROUND(F143*(N143),2)</f>
        <v>0</v>
      </c>
      <c r="K143" s="167">
        <f>ROUND(F143*(O143),2)</f>
        <v>0</v>
      </c>
      <c r="L143" s="167">
        <f>ROUND(F143*(G143),2)</f>
        <v>0</v>
      </c>
      <c r="M143" s="167">
        <f>ROUND(F143*(H143),2)</f>
        <v>0</v>
      </c>
      <c r="N143" s="167">
        <v>0</v>
      </c>
      <c r="O143" s="167"/>
      <c r="P143" s="172"/>
      <c r="Q143" s="172"/>
      <c r="R143" s="172"/>
      <c r="S143" s="167">
        <f>ROUND(F143*(P143),3)</f>
        <v>0</v>
      </c>
      <c r="T143" s="168"/>
      <c r="U143" s="168"/>
      <c r="V143" s="172"/>
      <c r="Z143">
        <v>0</v>
      </c>
    </row>
    <row r="144" spans="1:26" ht="24.95" customHeight="1" x14ac:dyDescent="0.25">
      <c r="A144" s="169"/>
      <c r="B144" s="164" t="s">
        <v>346</v>
      </c>
      <c r="C144" s="170" t="s">
        <v>347</v>
      </c>
      <c r="D144" s="164" t="s">
        <v>348</v>
      </c>
      <c r="E144" s="164" t="s">
        <v>334</v>
      </c>
      <c r="F144" s="165">
        <v>1.6</v>
      </c>
      <c r="G144" s="171"/>
      <c r="H144" s="171"/>
      <c r="I144" s="166">
        <f>ROUND(F144*(G144+H144),2)</f>
        <v>0</v>
      </c>
      <c r="J144" s="164">
        <f>ROUND(F144*(N144),2)</f>
        <v>0</v>
      </c>
      <c r="K144" s="167">
        <f>ROUND(F144*(O144),2)</f>
        <v>0</v>
      </c>
      <c r="L144" s="167">
        <f>ROUND(F144*(G144),2)</f>
        <v>0</v>
      </c>
      <c r="M144" s="167">
        <f>ROUND(F144*(H144),2)</f>
        <v>0</v>
      </c>
      <c r="N144" s="167">
        <v>0</v>
      </c>
      <c r="O144" s="167"/>
      <c r="P144" s="172"/>
      <c r="Q144" s="172"/>
      <c r="R144" s="172"/>
      <c r="S144" s="167">
        <f>ROUND(F144*(P144),3)</f>
        <v>0</v>
      </c>
      <c r="T144" s="168"/>
      <c r="U144" s="168"/>
      <c r="V144" s="172"/>
      <c r="Z144">
        <v>0</v>
      </c>
    </row>
    <row r="145" spans="1:26" ht="24.95" customHeight="1" x14ac:dyDescent="0.25">
      <c r="A145" s="179"/>
      <c r="B145" s="174" t="s">
        <v>321</v>
      </c>
      <c r="C145" s="180" t="s">
        <v>349</v>
      </c>
      <c r="D145" s="174" t="s">
        <v>350</v>
      </c>
      <c r="E145" s="174" t="s">
        <v>125</v>
      </c>
      <c r="F145" s="175">
        <v>211.22</v>
      </c>
      <c r="G145" s="181"/>
      <c r="H145" s="181"/>
      <c r="I145" s="176">
        <f>ROUND(F145*(G145+H145),2)</f>
        <v>0</v>
      </c>
      <c r="J145" s="174">
        <f>ROUND(F145*(N145),2)</f>
        <v>0</v>
      </c>
      <c r="K145" s="177">
        <f>ROUND(F145*(O145),2)</f>
        <v>0</v>
      </c>
      <c r="L145" s="177">
        <f>ROUND(F145*(G145),2)</f>
        <v>0</v>
      </c>
      <c r="M145" s="177">
        <f>ROUND(F145*(H145),2)</f>
        <v>0</v>
      </c>
      <c r="N145" s="177">
        <v>0</v>
      </c>
      <c r="O145" s="177"/>
      <c r="P145" s="182">
        <v>1.65E-3</v>
      </c>
      <c r="Q145" s="182"/>
      <c r="R145" s="182">
        <v>1.65E-3</v>
      </c>
      <c r="S145" s="177">
        <f>ROUND(F145*(P145),3)</f>
        <v>0.34899999999999998</v>
      </c>
      <c r="T145" s="178"/>
      <c r="U145" s="178"/>
      <c r="V145" s="182"/>
      <c r="Z145">
        <v>0</v>
      </c>
    </row>
    <row r="146" spans="1:26" x14ac:dyDescent="0.25">
      <c r="A146" s="148"/>
      <c r="B146" s="148"/>
      <c r="C146" s="163">
        <v>713</v>
      </c>
      <c r="D146" s="163" t="s">
        <v>72</v>
      </c>
      <c r="E146" s="148"/>
      <c r="F146" s="162"/>
      <c r="G146" s="151">
        <f>ROUND((SUM(L142:L145))/1,2)</f>
        <v>0</v>
      </c>
      <c r="H146" s="151">
        <f>ROUND((SUM(M142:M145))/1,2)</f>
        <v>0</v>
      </c>
      <c r="I146" s="151">
        <f>ROUND((SUM(I142:I145))/1,2)</f>
        <v>0</v>
      </c>
      <c r="J146" s="148"/>
      <c r="K146" s="148"/>
      <c r="L146" s="148">
        <f>ROUND((SUM(L142:L145))/1,2)</f>
        <v>0</v>
      </c>
      <c r="M146" s="148">
        <f>ROUND((SUM(M142:M145))/1,2)</f>
        <v>0</v>
      </c>
      <c r="N146" s="148"/>
      <c r="O146" s="148"/>
      <c r="P146" s="173"/>
      <c r="Q146" s="148"/>
      <c r="R146" s="148"/>
      <c r="S146" s="173">
        <f>ROUND((SUM(S142:S145))/1,2)</f>
        <v>0.35</v>
      </c>
      <c r="T146" s="145"/>
      <c r="U146" s="145"/>
      <c r="V146" s="2">
        <f>ROUND((SUM(V142:V145))/1,2)</f>
        <v>0</v>
      </c>
      <c r="W146" s="145"/>
      <c r="X146" s="145"/>
      <c r="Y146" s="145"/>
      <c r="Z146" s="145"/>
    </row>
    <row r="147" spans="1:26" x14ac:dyDescent="0.25">
      <c r="A147" s="1"/>
      <c r="B147" s="1"/>
      <c r="C147" s="1"/>
      <c r="D147" s="1"/>
      <c r="E147" s="1"/>
      <c r="F147" s="158"/>
      <c r="G147" s="141"/>
      <c r="H147" s="141"/>
      <c r="I147" s="141"/>
      <c r="J147" s="1"/>
      <c r="K147" s="1"/>
      <c r="L147" s="1"/>
      <c r="M147" s="1"/>
      <c r="N147" s="1"/>
      <c r="O147" s="1"/>
      <c r="P147" s="1"/>
      <c r="Q147" s="1"/>
      <c r="R147" s="1"/>
      <c r="S147" s="1"/>
      <c r="V147" s="1"/>
    </row>
    <row r="148" spans="1:26" x14ac:dyDescent="0.25">
      <c r="A148" s="148"/>
      <c r="B148" s="148"/>
      <c r="C148" s="163">
        <v>721</v>
      </c>
      <c r="D148" s="163" t="s">
        <v>73</v>
      </c>
      <c r="E148" s="148"/>
      <c r="F148" s="162"/>
      <c r="G148" s="149"/>
      <c r="H148" s="149"/>
      <c r="I148" s="149"/>
      <c r="J148" s="148"/>
      <c r="K148" s="148"/>
      <c r="L148" s="148"/>
      <c r="M148" s="148"/>
      <c r="N148" s="148"/>
      <c r="O148" s="148"/>
      <c r="P148" s="148"/>
      <c r="Q148" s="148"/>
      <c r="R148" s="148"/>
      <c r="S148" s="148"/>
      <c r="T148" s="145"/>
      <c r="U148" s="145"/>
      <c r="V148" s="148"/>
      <c r="W148" s="145"/>
      <c r="X148" s="145"/>
      <c r="Y148" s="145"/>
      <c r="Z148" s="145"/>
    </row>
    <row r="149" spans="1:26" ht="24.95" customHeight="1" x14ac:dyDescent="0.25">
      <c r="A149" s="169"/>
      <c r="B149" s="164" t="s">
        <v>313</v>
      </c>
      <c r="C149" s="170" t="s">
        <v>351</v>
      </c>
      <c r="D149" s="164" t="s">
        <v>352</v>
      </c>
      <c r="E149" s="164" t="s">
        <v>353</v>
      </c>
      <c r="F149" s="165">
        <v>1</v>
      </c>
      <c r="G149" s="171"/>
      <c r="H149" s="171"/>
      <c r="I149" s="166">
        <f>ROUND(F149*(G149+H149),2)</f>
        <v>0</v>
      </c>
      <c r="J149" s="164">
        <f>ROUND(F149*(N149),2)</f>
        <v>0</v>
      </c>
      <c r="K149" s="167">
        <f>ROUND(F149*(O149),2)</f>
        <v>0</v>
      </c>
      <c r="L149" s="167">
        <f>ROUND(F149*(G149),2)</f>
        <v>0</v>
      </c>
      <c r="M149" s="167">
        <f>ROUND(F149*(H149),2)</f>
        <v>0</v>
      </c>
      <c r="N149" s="167">
        <v>0</v>
      </c>
      <c r="O149" s="167"/>
      <c r="P149" s="172"/>
      <c r="Q149" s="172"/>
      <c r="R149" s="172"/>
      <c r="S149" s="167">
        <f>ROUND(F149*(P149),3)</f>
        <v>0</v>
      </c>
      <c r="T149" s="168"/>
      <c r="U149" s="168"/>
      <c r="V149" s="172"/>
      <c r="Z149">
        <v>0</v>
      </c>
    </row>
    <row r="150" spans="1:26" x14ac:dyDescent="0.25">
      <c r="A150" s="148"/>
      <c r="B150" s="148"/>
      <c r="C150" s="163">
        <v>721</v>
      </c>
      <c r="D150" s="163" t="s">
        <v>73</v>
      </c>
      <c r="E150" s="148"/>
      <c r="F150" s="162"/>
      <c r="G150" s="151">
        <f>ROUND((SUM(L148:L149))/1,2)</f>
        <v>0</v>
      </c>
      <c r="H150" s="151">
        <f>ROUND((SUM(M148:M149))/1,2)</f>
        <v>0</v>
      </c>
      <c r="I150" s="151">
        <f>ROUND((SUM(I148:I149))/1,2)</f>
        <v>0</v>
      </c>
      <c r="J150" s="148"/>
      <c r="K150" s="148"/>
      <c r="L150" s="148">
        <f>ROUND((SUM(L148:L149))/1,2)</f>
        <v>0</v>
      </c>
      <c r="M150" s="148">
        <f>ROUND((SUM(M148:M149))/1,2)</f>
        <v>0</v>
      </c>
      <c r="N150" s="148"/>
      <c r="O150" s="148"/>
      <c r="P150" s="173"/>
      <c r="Q150" s="148"/>
      <c r="R150" s="148"/>
      <c r="S150" s="173">
        <f>ROUND((SUM(S148:S149))/1,2)</f>
        <v>0</v>
      </c>
      <c r="T150" s="145"/>
      <c r="U150" s="145"/>
      <c r="V150" s="2">
        <f>ROUND((SUM(V148:V149))/1,2)</f>
        <v>0</v>
      </c>
      <c r="W150" s="145"/>
      <c r="X150" s="145"/>
      <c r="Y150" s="145"/>
      <c r="Z150" s="145"/>
    </row>
    <row r="151" spans="1:26" x14ac:dyDescent="0.25">
      <c r="A151" s="1"/>
      <c r="B151" s="1"/>
      <c r="C151" s="1"/>
      <c r="D151" s="1"/>
      <c r="E151" s="1"/>
      <c r="F151" s="158"/>
      <c r="G151" s="141"/>
      <c r="H151" s="141"/>
      <c r="I151" s="141"/>
      <c r="J151" s="1"/>
      <c r="K151" s="1"/>
      <c r="L151" s="1"/>
      <c r="M151" s="1"/>
      <c r="N151" s="1"/>
      <c r="O151" s="1"/>
      <c r="P151" s="1"/>
      <c r="Q151" s="1"/>
      <c r="R151" s="1"/>
      <c r="S151" s="1"/>
      <c r="V151" s="1"/>
    </row>
    <row r="152" spans="1:26" x14ac:dyDescent="0.25">
      <c r="A152" s="148"/>
      <c r="B152" s="148"/>
      <c r="C152" s="163">
        <v>735</v>
      </c>
      <c r="D152" s="163" t="s">
        <v>74</v>
      </c>
      <c r="E152" s="148"/>
      <c r="F152" s="162"/>
      <c r="G152" s="149"/>
      <c r="H152" s="149"/>
      <c r="I152" s="149"/>
      <c r="J152" s="148"/>
      <c r="K152" s="148"/>
      <c r="L152" s="148"/>
      <c r="M152" s="148"/>
      <c r="N152" s="148"/>
      <c r="O152" s="148"/>
      <c r="P152" s="148"/>
      <c r="Q152" s="148"/>
      <c r="R152" s="148"/>
      <c r="S152" s="148"/>
      <c r="T152" s="145"/>
      <c r="U152" s="145"/>
      <c r="V152" s="148"/>
      <c r="W152" s="145"/>
      <c r="X152" s="145"/>
      <c r="Y152" s="145"/>
      <c r="Z152" s="145"/>
    </row>
    <row r="153" spans="1:26" ht="24.95" customHeight="1" x14ac:dyDescent="0.25">
      <c r="A153" s="169"/>
      <c r="B153" s="164" t="s">
        <v>313</v>
      </c>
      <c r="C153" s="170" t="s">
        <v>354</v>
      </c>
      <c r="D153" s="164" t="s">
        <v>355</v>
      </c>
      <c r="E153" s="164" t="s">
        <v>353</v>
      </c>
      <c r="F153" s="165">
        <v>1</v>
      </c>
      <c r="G153" s="171"/>
      <c r="H153" s="171"/>
      <c r="I153" s="166">
        <f>ROUND(F153*(G153+H153),2)</f>
        <v>0</v>
      </c>
      <c r="J153" s="164">
        <f>ROUND(F153*(N153),2)</f>
        <v>0</v>
      </c>
      <c r="K153" s="167">
        <f>ROUND(F153*(O153),2)</f>
        <v>0</v>
      </c>
      <c r="L153" s="167">
        <f>ROUND(F153*(G153),2)</f>
        <v>0</v>
      </c>
      <c r="M153" s="167">
        <f>ROUND(F153*(H153),2)</f>
        <v>0</v>
      </c>
      <c r="N153" s="167">
        <v>0</v>
      </c>
      <c r="O153" s="167"/>
      <c r="P153" s="172"/>
      <c r="Q153" s="172"/>
      <c r="R153" s="172"/>
      <c r="S153" s="167">
        <f>ROUND(F153*(P153),3)</f>
        <v>0</v>
      </c>
      <c r="T153" s="168"/>
      <c r="U153" s="168"/>
      <c r="V153" s="172"/>
      <c r="Z153">
        <v>0</v>
      </c>
    </row>
    <row r="154" spans="1:26" x14ac:dyDescent="0.25">
      <c r="A154" s="148"/>
      <c r="B154" s="148"/>
      <c r="C154" s="163">
        <v>735</v>
      </c>
      <c r="D154" s="163" t="s">
        <v>74</v>
      </c>
      <c r="E154" s="148"/>
      <c r="F154" s="162"/>
      <c r="G154" s="151">
        <f>ROUND((SUM(L152:L153))/1,2)</f>
        <v>0</v>
      </c>
      <c r="H154" s="151">
        <f>ROUND((SUM(M152:M153))/1,2)</f>
        <v>0</v>
      </c>
      <c r="I154" s="151">
        <f>ROUND((SUM(I152:I153))/1,2)</f>
        <v>0</v>
      </c>
      <c r="J154" s="148"/>
      <c r="K154" s="148"/>
      <c r="L154" s="148">
        <f>ROUND((SUM(L152:L153))/1,2)</f>
        <v>0</v>
      </c>
      <c r="M154" s="148">
        <f>ROUND((SUM(M152:M153))/1,2)</f>
        <v>0</v>
      </c>
      <c r="N154" s="148"/>
      <c r="O154" s="148"/>
      <c r="P154" s="173"/>
      <c r="Q154" s="148"/>
      <c r="R154" s="148"/>
      <c r="S154" s="173">
        <f>ROUND((SUM(S152:S153))/1,2)</f>
        <v>0</v>
      </c>
      <c r="T154" s="145"/>
      <c r="U154" s="145"/>
      <c r="V154" s="2">
        <f>ROUND((SUM(V152:V153))/1,2)</f>
        <v>0</v>
      </c>
      <c r="W154" s="145"/>
      <c r="X154" s="145"/>
      <c r="Y154" s="145"/>
      <c r="Z154" s="145"/>
    </row>
    <row r="155" spans="1:26" x14ac:dyDescent="0.25">
      <c r="A155" s="1"/>
      <c r="B155" s="1"/>
      <c r="C155" s="1"/>
      <c r="D155" s="1"/>
      <c r="E155" s="1"/>
      <c r="F155" s="158"/>
      <c r="G155" s="141"/>
      <c r="H155" s="141"/>
      <c r="I155" s="141"/>
      <c r="J155" s="1"/>
      <c r="K155" s="1"/>
      <c r="L155" s="1"/>
      <c r="M155" s="1"/>
      <c r="N155" s="1"/>
      <c r="O155" s="1"/>
      <c r="P155" s="1"/>
      <c r="Q155" s="1"/>
      <c r="R155" s="1"/>
      <c r="S155" s="1"/>
      <c r="V155" s="1"/>
    </row>
    <row r="156" spans="1:26" x14ac:dyDescent="0.25">
      <c r="A156" s="148"/>
      <c r="B156" s="148"/>
      <c r="C156" s="163">
        <v>763</v>
      </c>
      <c r="D156" s="163" t="s">
        <v>75</v>
      </c>
      <c r="E156" s="148"/>
      <c r="F156" s="162"/>
      <c r="G156" s="149"/>
      <c r="H156" s="149"/>
      <c r="I156" s="149"/>
      <c r="J156" s="148"/>
      <c r="K156" s="148"/>
      <c r="L156" s="148"/>
      <c r="M156" s="148"/>
      <c r="N156" s="148"/>
      <c r="O156" s="148"/>
      <c r="P156" s="148"/>
      <c r="Q156" s="148"/>
      <c r="R156" s="148"/>
      <c r="S156" s="148"/>
      <c r="T156" s="145"/>
      <c r="U156" s="145"/>
      <c r="V156" s="148"/>
      <c r="W156" s="145"/>
      <c r="X156" s="145"/>
      <c r="Y156" s="145"/>
      <c r="Z156" s="145"/>
    </row>
    <row r="157" spans="1:26" ht="24.95" customHeight="1" x14ac:dyDescent="0.25">
      <c r="A157" s="169"/>
      <c r="B157" s="164" t="s">
        <v>356</v>
      </c>
      <c r="C157" s="170" t="s">
        <v>357</v>
      </c>
      <c r="D157" s="164" t="s">
        <v>358</v>
      </c>
      <c r="E157" s="164" t="s">
        <v>125</v>
      </c>
      <c r="F157" s="165">
        <v>5.18</v>
      </c>
      <c r="G157" s="171"/>
      <c r="H157" s="171"/>
      <c r="I157" s="166">
        <f>ROUND(F157*(G157+H157),2)</f>
        <v>0</v>
      </c>
      <c r="J157" s="164">
        <f>ROUND(F157*(N157),2)</f>
        <v>0</v>
      </c>
      <c r="K157" s="167">
        <f>ROUND(F157*(O157),2)</f>
        <v>0</v>
      </c>
      <c r="L157" s="167">
        <f>ROUND(F157*(G157),2)</f>
        <v>0</v>
      </c>
      <c r="M157" s="167">
        <f>ROUND(F157*(H157),2)</f>
        <v>0</v>
      </c>
      <c r="N157" s="167">
        <v>0</v>
      </c>
      <c r="O157" s="167"/>
      <c r="P157" s="172">
        <v>1.4829999999999999E-2</v>
      </c>
      <c r="Q157" s="172"/>
      <c r="R157" s="172">
        <v>1.4829999999999999E-2</v>
      </c>
      <c r="S157" s="167">
        <f>ROUND(F157*(P157),3)</f>
        <v>7.6999999999999999E-2</v>
      </c>
      <c r="T157" s="168"/>
      <c r="U157" s="168"/>
      <c r="V157" s="172"/>
      <c r="Z157">
        <v>0</v>
      </c>
    </row>
    <row r="158" spans="1:26" ht="24.95" customHeight="1" x14ac:dyDescent="0.25">
      <c r="A158" s="169"/>
      <c r="B158" s="164" t="s">
        <v>356</v>
      </c>
      <c r="C158" s="170" t="s">
        <v>359</v>
      </c>
      <c r="D158" s="164" t="s">
        <v>360</v>
      </c>
      <c r="E158" s="164" t="s">
        <v>125</v>
      </c>
      <c r="F158" s="165">
        <v>5.5</v>
      </c>
      <c r="G158" s="171"/>
      <c r="H158" s="171"/>
      <c r="I158" s="166">
        <f>ROUND(F158*(G158+H158),2)</f>
        <v>0</v>
      </c>
      <c r="J158" s="164">
        <f>ROUND(F158*(N158),2)</f>
        <v>0</v>
      </c>
      <c r="K158" s="167">
        <f>ROUND(F158*(O158),2)</f>
        <v>0</v>
      </c>
      <c r="L158" s="167">
        <f>ROUND(F158*(G158),2)</f>
        <v>0</v>
      </c>
      <c r="M158" s="167">
        <f>ROUND(F158*(H158),2)</f>
        <v>0</v>
      </c>
      <c r="N158" s="167">
        <v>0</v>
      </c>
      <c r="O158" s="167"/>
      <c r="P158" s="172">
        <v>2.7570000000000001E-2</v>
      </c>
      <c r="Q158" s="172"/>
      <c r="R158" s="172">
        <v>2.7570000000000001E-2</v>
      </c>
      <c r="S158" s="167">
        <f>ROUND(F158*(P158),3)</f>
        <v>0.152</v>
      </c>
      <c r="T158" s="168"/>
      <c r="U158" s="168"/>
      <c r="V158" s="172"/>
      <c r="Z158">
        <v>0</v>
      </c>
    </row>
    <row r="159" spans="1:26" ht="24.95" customHeight="1" x14ac:dyDescent="0.25">
      <c r="A159" s="169"/>
      <c r="B159" s="164" t="s">
        <v>356</v>
      </c>
      <c r="C159" s="170" t="s">
        <v>361</v>
      </c>
      <c r="D159" s="164" t="s">
        <v>362</v>
      </c>
      <c r="E159" s="164" t="s">
        <v>125</v>
      </c>
      <c r="F159" s="165">
        <v>199</v>
      </c>
      <c r="G159" s="171"/>
      <c r="H159" s="171"/>
      <c r="I159" s="166">
        <f>ROUND(F159*(G159+H159),2)</f>
        <v>0</v>
      </c>
      <c r="J159" s="164">
        <f>ROUND(F159*(N159),2)</f>
        <v>0</v>
      </c>
      <c r="K159" s="167">
        <f>ROUND(F159*(O159),2)</f>
        <v>0</v>
      </c>
      <c r="L159" s="167">
        <f>ROUND(F159*(G159),2)</f>
        <v>0</v>
      </c>
      <c r="M159" s="167">
        <f>ROUND(F159*(H159),2)</f>
        <v>0</v>
      </c>
      <c r="N159" s="167">
        <v>0</v>
      </c>
      <c r="O159" s="167"/>
      <c r="P159" s="172">
        <v>1.2479999999999998E-2</v>
      </c>
      <c r="Q159" s="172"/>
      <c r="R159" s="172">
        <v>1.2479999999999998E-2</v>
      </c>
      <c r="S159" s="167">
        <f>ROUND(F159*(P159),3)</f>
        <v>2.484</v>
      </c>
      <c r="T159" s="168"/>
      <c r="U159" s="168"/>
      <c r="V159" s="172"/>
      <c r="Z159">
        <v>0</v>
      </c>
    </row>
    <row r="160" spans="1:26" ht="24.95" customHeight="1" x14ac:dyDescent="0.25">
      <c r="A160" s="169"/>
      <c r="B160" s="164" t="s">
        <v>356</v>
      </c>
      <c r="C160" s="170" t="s">
        <v>363</v>
      </c>
      <c r="D160" s="164" t="s">
        <v>364</v>
      </c>
      <c r="E160" s="164" t="s">
        <v>125</v>
      </c>
      <c r="F160" s="165">
        <v>20.149999999999999</v>
      </c>
      <c r="G160" s="171"/>
      <c r="H160" s="171"/>
      <c r="I160" s="166">
        <f>ROUND(F160*(G160+H160),2)</f>
        <v>0</v>
      </c>
      <c r="J160" s="164">
        <f>ROUND(F160*(N160),2)</f>
        <v>0</v>
      </c>
      <c r="K160" s="167">
        <f>ROUND(F160*(O160),2)</f>
        <v>0</v>
      </c>
      <c r="L160" s="167">
        <f>ROUND(F160*(G160),2)</f>
        <v>0</v>
      </c>
      <c r="M160" s="167">
        <f>ROUND(F160*(H160),2)</f>
        <v>0</v>
      </c>
      <c r="N160" s="167">
        <v>0</v>
      </c>
      <c r="O160" s="167"/>
      <c r="P160" s="172">
        <v>1.4129999999999997E-2</v>
      </c>
      <c r="Q160" s="172"/>
      <c r="R160" s="172">
        <v>1.4129999999999997E-2</v>
      </c>
      <c r="S160" s="167">
        <f>ROUND(F160*(P160),3)</f>
        <v>0.28499999999999998</v>
      </c>
      <c r="T160" s="168"/>
      <c r="U160" s="168"/>
      <c r="V160" s="172"/>
      <c r="Z160">
        <v>0</v>
      </c>
    </row>
    <row r="161" spans="1:26" ht="24.95" customHeight="1" x14ac:dyDescent="0.25">
      <c r="A161" s="169"/>
      <c r="B161" s="164" t="s">
        <v>356</v>
      </c>
      <c r="C161" s="170" t="s">
        <v>365</v>
      </c>
      <c r="D161" s="164" t="s">
        <v>366</v>
      </c>
      <c r="E161" s="164" t="s">
        <v>334</v>
      </c>
      <c r="F161" s="165">
        <v>0.70000000000000007</v>
      </c>
      <c r="G161" s="171"/>
      <c r="H161" s="171"/>
      <c r="I161" s="166">
        <f>ROUND(F161*(G161+H161),2)</f>
        <v>0</v>
      </c>
      <c r="J161" s="164">
        <f>ROUND(F161*(N161),2)</f>
        <v>0</v>
      </c>
      <c r="K161" s="167">
        <f>ROUND(F161*(O161),2)</f>
        <v>0</v>
      </c>
      <c r="L161" s="167">
        <f>ROUND(F161*(G161),2)</f>
        <v>0</v>
      </c>
      <c r="M161" s="167">
        <f>ROUND(F161*(H161),2)</f>
        <v>0</v>
      </c>
      <c r="N161" s="167">
        <v>0</v>
      </c>
      <c r="O161" s="167"/>
      <c r="P161" s="172"/>
      <c r="Q161" s="172"/>
      <c r="R161" s="172"/>
      <c r="S161" s="167">
        <f>ROUND(F161*(P161),3)</f>
        <v>0</v>
      </c>
      <c r="T161" s="168"/>
      <c r="U161" s="168"/>
      <c r="V161" s="172"/>
      <c r="Z161">
        <v>0</v>
      </c>
    </row>
    <row r="162" spans="1:26" x14ac:dyDescent="0.25">
      <c r="A162" s="148"/>
      <c r="B162" s="148"/>
      <c r="C162" s="163">
        <v>763</v>
      </c>
      <c r="D162" s="163" t="s">
        <v>75</v>
      </c>
      <c r="E162" s="148"/>
      <c r="F162" s="162"/>
      <c r="G162" s="151">
        <f>ROUND((SUM(L156:L161))/1,2)</f>
        <v>0</v>
      </c>
      <c r="H162" s="151">
        <f>ROUND((SUM(M156:M161))/1,2)</f>
        <v>0</v>
      </c>
      <c r="I162" s="151">
        <f>ROUND((SUM(I156:I161))/1,2)</f>
        <v>0</v>
      </c>
      <c r="J162" s="148"/>
      <c r="K162" s="148"/>
      <c r="L162" s="148">
        <f>ROUND((SUM(L156:L161))/1,2)</f>
        <v>0</v>
      </c>
      <c r="M162" s="148">
        <f>ROUND((SUM(M156:M161))/1,2)</f>
        <v>0</v>
      </c>
      <c r="N162" s="148"/>
      <c r="O162" s="148"/>
      <c r="P162" s="173"/>
      <c r="Q162" s="148"/>
      <c r="R162" s="148"/>
      <c r="S162" s="173">
        <f>ROUND((SUM(S156:S161))/1,2)</f>
        <v>3</v>
      </c>
      <c r="T162" s="145"/>
      <c r="U162" s="145"/>
      <c r="V162" s="2">
        <f>ROUND((SUM(V156:V161))/1,2)</f>
        <v>0</v>
      </c>
      <c r="W162" s="145"/>
      <c r="X162" s="145"/>
      <c r="Y162" s="145"/>
      <c r="Z162" s="145"/>
    </row>
    <row r="163" spans="1:26" x14ac:dyDescent="0.25">
      <c r="A163" s="1"/>
      <c r="B163" s="1"/>
      <c r="C163" s="1"/>
      <c r="D163" s="1"/>
      <c r="E163" s="1"/>
      <c r="F163" s="158"/>
      <c r="G163" s="141"/>
      <c r="H163" s="141"/>
      <c r="I163" s="141"/>
      <c r="J163" s="1"/>
      <c r="K163" s="1"/>
      <c r="L163" s="1"/>
      <c r="M163" s="1"/>
      <c r="N163" s="1"/>
      <c r="O163" s="1"/>
      <c r="P163" s="1"/>
      <c r="Q163" s="1"/>
      <c r="R163" s="1"/>
      <c r="S163" s="1"/>
      <c r="V163" s="1"/>
    </row>
    <row r="164" spans="1:26" x14ac:dyDescent="0.25">
      <c r="A164" s="148"/>
      <c r="B164" s="148"/>
      <c r="C164" s="163">
        <v>764</v>
      </c>
      <c r="D164" s="163" t="s">
        <v>76</v>
      </c>
      <c r="E164" s="148"/>
      <c r="F164" s="162"/>
      <c r="G164" s="149"/>
      <c r="H164" s="149"/>
      <c r="I164" s="149"/>
      <c r="J164" s="148"/>
      <c r="K164" s="148"/>
      <c r="L164" s="148"/>
      <c r="M164" s="148"/>
      <c r="N164" s="148"/>
      <c r="O164" s="148"/>
      <c r="P164" s="148"/>
      <c r="Q164" s="148"/>
      <c r="R164" s="148"/>
      <c r="S164" s="148"/>
      <c r="T164" s="145"/>
      <c r="U164" s="145"/>
      <c r="V164" s="148"/>
      <c r="W164" s="145"/>
      <c r="X164" s="145"/>
      <c r="Y164" s="145"/>
      <c r="Z164" s="145"/>
    </row>
    <row r="165" spans="1:26" ht="24.95" customHeight="1" x14ac:dyDescent="0.25">
      <c r="A165" s="169"/>
      <c r="B165" s="164" t="s">
        <v>367</v>
      </c>
      <c r="C165" s="170" t="s">
        <v>368</v>
      </c>
      <c r="D165" s="164" t="s">
        <v>369</v>
      </c>
      <c r="E165" s="164" t="s">
        <v>135</v>
      </c>
      <c r="F165" s="165">
        <v>87.8</v>
      </c>
      <c r="G165" s="171"/>
      <c r="H165" s="171"/>
      <c r="I165" s="166">
        <f>ROUND(F165*(G165+H165),2)</f>
        <v>0</v>
      </c>
      <c r="J165" s="164">
        <f>ROUND(F165*(N165),2)</f>
        <v>0</v>
      </c>
      <c r="K165" s="167">
        <f>ROUND(F165*(O165),2)</f>
        <v>0</v>
      </c>
      <c r="L165" s="167">
        <f>ROUND(F165*(G165),2)</f>
        <v>0</v>
      </c>
      <c r="M165" s="167">
        <f>ROUND(F165*(H165),2)</f>
        <v>0</v>
      </c>
      <c r="N165" s="167">
        <v>0</v>
      </c>
      <c r="O165" s="167"/>
      <c r="P165" s="172">
        <v>2.0500000000000002E-3</v>
      </c>
      <c r="Q165" s="172"/>
      <c r="R165" s="172">
        <v>2.0500000000000002E-3</v>
      </c>
      <c r="S165" s="167">
        <f>ROUND(F165*(P165),3)</f>
        <v>0.18</v>
      </c>
      <c r="T165" s="168"/>
      <c r="U165" s="168"/>
      <c r="V165" s="172"/>
      <c r="Z165">
        <v>0</v>
      </c>
    </row>
    <row r="166" spans="1:26" ht="24.95" customHeight="1" x14ac:dyDescent="0.25">
      <c r="A166" s="169"/>
      <c r="B166" s="164" t="s">
        <v>367</v>
      </c>
      <c r="C166" s="170" t="s">
        <v>370</v>
      </c>
      <c r="D166" s="164" t="s">
        <v>371</v>
      </c>
      <c r="E166" s="164" t="s">
        <v>135</v>
      </c>
      <c r="F166" s="165">
        <v>89.5</v>
      </c>
      <c r="G166" s="171"/>
      <c r="H166" s="171"/>
      <c r="I166" s="166">
        <f>ROUND(F166*(G166+H166),2)</f>
        <v>0</v>
      </c>
      <c r="J166" s="164">
        <f>ROUND(F166*(N166),2)</f>
        <v>0</v>
      </c>
      <c r="K166" s="167">
        <f>ROUND(F166*(O166),2)</f>
        <v>0</v>
      </c>
      <c r="L166" s="167">
        <f>ROUND(F166*(G166),2)</f>
        <v>0</v>
      </c>
      <c r="M166" s="167">
        <f>ROUND(F166*(H166),2)</f>
        <v>0</v>
      </c>
      <c r="N166" s="167">
        <v>0</v>
      </c>
      <c r="O166" s="167"/>
      <c r="P166" s="172">
        <v>6.2199999999999998E-3</v>
      </c>
      <c r="Q166" s="172"/>
      <c r="R166" s="172">
        <v>6.2199999999999998E-3</v>
      </c>
      <c r="S166" s="167">
        <f>ROUND(F166*(P166),3)</f>
        <v>0.55700000000000005</v>
      </c>
      <c r="T166" s="168"/>
      <c r="U166" s="168"/>
      <c r="V166" s="172"/>
      <c r="Z166">
        <v>0</v>
      </c>
    </row>
    <row r="167" spans="1:26" ht="24.95" customHeight="1" x14ac:dyDescent="0.25">
      <c r="A167" s="169"/>
      <c r="B167" s="164" t="s">
        <v>367</v>
      </c>
      <c r="C167" s="170" t="s">
        <v>372</v>
      </c>
      <c r="D167" s="164" t="s">
        <v>373</v>
      </c>
      <c r="E167" s="164" t="s">
        <v>135</v>
      </c>
      <c r="F167" s="165">
        <v>11</v>
      </c>
      <c r="G167" s="171"/>
      <c r="H167" s="171"/>
      <c r="I167" s="166">
        <f>ROUND(F167*(G167+H167),2)</f>
        <v>0</v>
      </c>
      <c r="J167" s="164">
        <f>ROUND(F167*(N167),2)</f>
        <v>0</v>
      </c>
      <c r="K167" s="167">
        <f>ROUND(F167*(O167),2)</f>
        <v>0</v>
      </c>
      <c r="L167" s="167">
        <f>ROUND(F167*(G167),2)</f>
        <v>0</v>
      </c>
      <c r="M167" s="167">
        <f>ROUND(F167*(H167),2)</f>
        <v>0</v>
      </c>
      <c r="N167" s="167">
        <v>0</v>
      </c>
      <c r="O167" s="167"/>
      <c r="P167" s="172">
        <v>1.8000000000000001E-4</v>
      </c>
      <c r="Q167" s="172"/>
      <c r="R167" s="172">
        <v>1.8000000000000001E-4</v>
      </c>
      <c r="S167" s="167">
        <f>ROUND(F167*(P167),3)</f>
        <v>2E-3</v>
      </c>
      <c r="T167" s="168"/>
      <c r="U167" s="168"/>
      <c r="V167" s="172"/>
      <c r="Z167">
        <v>0</v>
      </c>
    </row>
    <row r="168" spans="1:26" ht="24.95" customHeight="1" x14ac:dyDescent="0.25">
      <c r="A168" s="169"/>
      <c r="B168" s="164" t="s">
        <v>374</v>
      </c>
      <c r="C168" s="170" t="s">
        <v>375</v>
      </c>
      <c r="D168" s="164" t="s">
        <v>376</v>
      </c>
      <c r="E168" s="164" t="s">
        <v>334</v>
      </c>
      <c r="F168" s="165">
        <v>2.1</v>
      </c>
      <c r="G168" s="171"/>
      <c r="H168" s="171"/>
      <c r="I168" s="166">
        <f>ROUND(F168*(G168+H168),2)</f>
        <v>0</v>
      </c>
      <c r="J168" s="164">
        <f>ROUND(F168*(N168),2)</f>
        <v>0</v>
      </c>
      <c r="K168" s="167">
        <f>ROUND(F168*(O168),2)</f>
        <v>0</v>
      </c>
      <c r="L168" s="167">
        <f>ROUND(F168*(G168),2)</f>
        <v>0</v>
      </c>
      <c r="M168" s="167">
        <f>ROUND(F168*(H168),2)</f>
        <v>0</v>
      </c>
      <c r="N168" s="167">
        <v>0</v>
      </c>
      <c r="O168" s="167"/>
      <c r="P168" s="172"/>
      <c r="Q168" s="172"/>
      <c r="R168" s="172"/>
      <c r="S168" s="167">
        <f>ROUND(F168*(P168),3)</f>
        <v>0</v>
      </c>
      <c r="T168" s="168"/>
      <c r="U168" s="168"/>
      <c r="V168" s="172"/>
      <c r="Z168">
        <v>0</v>
      </c>
    </row>
    <row r="169" spans="1:26" x14ac:dyDescent="0.25">
      <c r="A169" s="148"/>
      <c r="B169" s="148"/>
      <c r="C169" s="163">
        <v>764</v>
      </c>
      <c r="D169" s="163" t="s">
        <v>76</v>
      </c>
      <c r="E169" s="148"/>
      <c r="F169" s="162"/>
      <c r="G169" s="151">
        <f>ROUND((SUM(L164:L168))/1,2)</f>
        <v>0</v>
      </c>
      <c r="H169" s="151">
        <f>ROUND((SUM(M164:M168))/1,2)</f>
        <v>0</v>
      </c>
      <c r="I169" s="151">
        <f>ROUND((SUM(I164:I168))/1,2)</f>
        <v>0</v>
      </c>
      <c r="J169" s="148"/>
      <c r="K169" s="148"/>
      <c r="L169" s="148">
        <f>ROUND((SUM(L164:L168))/1,2)</f>
        <v>0</v>
      </c>
      <c r="M169" s="148">
        <f>ROUND((SUM(M164:M168))/1,2)</f>
        <v>0</v>
      </c>
      <c r="N169" s="148"/>
      <c r="O169" s="148"/>
      <c r="P169" s="173"/>
      <c r="Q169" s="148"/>
      <c r="R169" s="148"/>
      <c r="S169" s="173">
        <f>ROUND((SUM(S164:S168))/1,2)</f>
        <v>0.74</v>
      </c>
      <c r="T169" s="145"/>
      <c r="U169" s="145"/>
      <c r="V169" s="2">
        <f>ROUND((SUM(V164:V168))/1,2)</f>
        <v>0</v>
      </c>
      <c r="W169" s="145"/>
      <c r="X169" s="145"/>
      <c r="Y169" s="145"/>
      <c r="Z169" s="145"/>
    </row>
    <row r="170" spans="1:26" x14ac:dyDescent="0.25">
      <c r="A170" s="1"/>
      <c r="B170" s="1"/>
      <c r="C170" s="1"/>
      <c r="D170" s="1"/>
      <c r="E170" s="1"/>
      <c r="F170" s="158"/>
      <c r="G170" s="141"/>
      <c r="H170" s="141"/>
      <c r="I170" s="141"/>
      <c r="J170" s="1"/>
      <c r="K170" s="1"/>
      <c r="L170" s="1"/>
      <c r="M170" s="1"/>
      <c r="N170" s="1"/>
      <c r="O170" s="1"/>
      <c r="P170" s="1"/>
      <c r="Q170" s="1"/>
      <c r="R170" s="1"/>
      <c r="S170" s="1"/>
      <c r="V170" s="1"/>
    </row>
    <row r="171" spans="1:26" x14ac:dyDescent="0.25">
      <c r="A171" s="148"/>
      <c r="B171" s="148"/>
      <c r="C171" s="163">
        <v>766</v>
      </c>
      <c r="D171" s="163" t="s">
        <v>77</v>
      </c>
      <c r="E171" s="148"/>
      <c r="F171" s="162"/>
      <c r="G171" s="149"/>
      <c r="H171" s="149"/>
      <c r="I171" s="149"/>
      <c r="J171" s="148"/>
      <c r="K171" s="148"/>
      <c r="L171" s="148"/>
      <c r="M171" s="148"/>
      <c r="N171" s="148"/>
      <c r="O171" s="148"/>
      <c r="P171" s="148"/>
      <c r="Q171" s="148"/>
      <c r="R171" s="148"/>
      <c r="S171" s="148"/>
      <c r="T171" s="145"/>
      <c r="U171" s="145"/>
      <c r="V171" s="148"/>
      <c r="W171" s="145"/>
      <c r="X171" s="145"/>
      <c r="Y171" s="145"/>
      <c r="Z171" s="145"/>
    </row>
    <row r="172" spans="1:26" ht="24.95" customHeight="1" x14ac:dyDescent="0.25">
      <c r="A172" s="169"/>
      <c r="B172" s="164" t="s">
        <v>377</v>
      </c>
      <c r="C172" s="170" t="s">
        <v>378</v>
      </c>
      <c r="D172" s="164" t="s">
        <v>379</v>
      </c>
      <c r="E172" s="164" t="s">
        <v>118</v>
      </c>
      <c r="F172" s="165">
        <v>11</v>
      </c>
      <c r="G172" s="171"/>
      <c r="H172" s="171"/>
      <c r="I172" s="166">
        <f t="shared" ref="I172:I177" si="26">ROUND(F172*(G172+H172),2)</f>
        <v>0</v>
      </c>
      <c r="J172" s="164">
        <f t="shared" ref="J172:J177" si="27">ROUND(F172*(N172),2)</f>
        <v>0</v>
      </c>
      <c r="K172" s="167">
        <f t="shared" ref="K172:K177" si="28">ROUND(F172*(O172),2)</f>
        <v>0</v>
      </c>
      <c r="L172" s="167">
        <f t="shared" ref="L172:L177" si="29">ROUND(F172*(G172),2)</f>
        <v>0</v>
      </c>
      <c r="M172" s="167">
        <f t="shared" ref="M172:M177" si="30">ROUND(F172*(H172),2)</f>
        <v>0</v>
      </c>
      <c r="N172" s="167">
        <v>0</v>
      </c>
      <c r="O172" s="167"/>
      <c r="P172" s="172"/>
      <c r="Q172" s="172"/>
      <c r="R172" s="172"/>
      <c r="S172" s="167">
        <f t="shared" ref="S172:S177" si="31">ROUND(F172*(P172),3)</f>
        <v>0</v>
      </c>
      <c r="T172" s="168"/>
      <c r="U172" s="168"/>
      <c r="V172" s="172"/>
      <c r="Z172">
        <v>0</v>
      </c>
    </row>
    <row r="173" spans="1:26" ht="24.95" customHeight="1" x14ac:dyDescent="0.25">
      <c r="A173" s="169"/>
      <c r="B173" s="164" t="s">
        <v>377</v>
      </c>
      <c r="C173" s="170" t="s">
        <v>380</v>
      </c>
      <c r="D173" s="164" t="s">
        <v>381</v>
      </c>
      <c r="E173" s="164" t="s">
        <v>169</v>
      </c>
      <c r="F173" s="165">
        <v>27.2</v>
      </c>
      <c r="G173" s="171"/>
      <c r="H173" s="171"/>
      <c r="I173" s="166">
        <f t="shared" si="26"/>
        <v>0</v>
      </c>
      <c r="J173" s="164">
        <f t="shared" si="27"/>
        <v>0</v>
      </c>
      <c r="K173" s="167">
        <f t="shared" si="28"/>
        <v>0</v>
      </c>
      <c r="L173" s="167">
        <f t="shared" si="29"/>
        <v>0</v>
      </c>
      <c r="M173" s="167">
        <f t="shared" si="30"/>
        <v>0</v>
      </c>
      <c r="N173" s="167">
        <v>0</v>
      </c>
      <c r="O173" s="167"/>
      <c r="P173" s="172">
        <v>2.5000000000000001E-4</v>
      </c>
      <c r="Q173" s="172"/>
      <c r="R173" s="172">
        <v>2.5000000000000001E-4</v>
      </c>
      <c r="S173" s="167">
        <f t="shared" si="31"/>
        <v>7.0000000000000001E-3</v>
      </c>
      <c r="T173" s="168"/>
      <c r="U173" s="168"/>
      <c r="V173" s="172"/>
      <c r="Z173">
        <v>0</v>
      </c>
    </row>
    <row r="174" spans="1:26" ht="24.95" customHeight="1" x14ac:dyDescent="0.25">
      <c r="A174" s="169"/>
      <c r="B174" s="164" t="s">
        <v>377</v>
      </c>
      <c r="C174" s="170" t="s">
        <v>382</v>
      </c>
      <c r="D174" s="164" t="s">
        <v>383</v>
      </c>
      <c r="E174" s="164" t="s">
        <v>334</v>
      </c>
      <c r="F174" s="165">
        <v>0.6</v>
      </c>
      <c r="G174" s="171"/>
      <c r="H174" s="171"/>
      <c r="I174" s="166">
        <f t="shared" si="26"/>
        <v>0</v>
      </c>
      <c r="J174" s="164">
        <f t="shared" si="27"/>
        <v>0</v>
      </c>
      <c r="K174" s="167">
        <f t="shared" si="28"/>
        <v>0</v>
      </c>
      <c r="L174" s="167">
        <f t="shared" si="29"/>
        <v>0</v>
      </c>
      <c r="M174" s="167">
        <f t="shared" si="30"/>
        <v>0</v>
      </c>
      <c r="N174" s="167">
        <v>0</v>
      </c>
      <c r="O174" s="167"/>
      <c r="P174" s="172"/>
      <c r="Q174" s="172"/>
      <c r="R174" s="172"/>
      <c r="S174" s="167">
        <f t="shared" si="31"/>
        <v>0</v>
      </c>
      <c r="T174" s="168"/>
      <c r="U174" s="168"/>
      <c r="V174" s="172"/>
      <c r="Z174">
        <v>0</v>
      </c>
    </row>
    <row r="175" spans="1:26" ht="24.95" customHeight="1" x14ac:dyDescent="0.25">
      <c r="A175" s="179"/>
      <c r="B175" s="174" t="s">
        <v>316</v>
      </c>
      <c r="C175" s="180" t="s">
        <v>384</v>
      </c>
      <c r="D175" s="174" t="s">
        <v>385</v>
      </c>
      <c r="E175" s="174" t="s">
        <v>146</v>
      </c>
      <c r="F175" s="175">
        <v>4.3</v>
      </c>
      <c r="G175" s="181"/>
      <c r="H175" s="181"/>
      <c r="I175" s="176">
        <f t="shared" si="26"/>
        <v>0</v>
      </c>
      <c r="J175" s="174">
        <f t="shared" si="27"/>
        <v>0</v>
      </c>
      <c r="K175" s="177">
        <f t="shared" si="28"/>
        <v>0</v>
      </c>
      <c r="L175" s="177">
        <f t="shared" si="29"/>
        <v>0</v>
      </c>
      <c r="M175" s="177">
        <f t="shared" si="30"/>
        <v>0</v>
      </c>
      <c r="N175" s="177">
        <v>0</v>
      </c>
      <c r="O175" s="177"/>
      <c r="P175" s="182"/>
      <c r="Q175" s="182"/>
      <c r="R175" s="182"/>
      <c r="S175" s="177">
        <f t="shared" si="31"/>
        <v>0</v>
      </c>
      <c r="T175" s="178"/>
      <c r="U175" s="178"/>
      <c r="V175" s="182"/>
      <c r="Z175">
        <v>0</v>
      </c>
    </row>
    <row r="176" spans="1:26" ht="24.95" customHeight="1" x14ac:dyDescent="0.25">
      <c r="A176" s="179"/>
      <c r="B176" s="174" t="s">
        <v>316</v>
      </c>
      <c r="C176" s="180" t="s">
        <v>386</v>
      </c>
      <c r="D176" s="174" t="s">
        <v>387</v>
      </c>
      <c r="E176" s="174" t="s">
        <v>388</v>
      </c>
      <c r="F176" s="175">
        <v>11</v>
      </c>
      <c r="G176" s="181"/>
      <c r="H176" s="181"/>
      <c r="I176" s="176">
        <f t="shared" si="26"/>
        <v>0</v>
      </c>
      <c r="J176" s="174">
        <f t="shared" si="27"/>
        <v>0</v>
      </c>
      <c r="K176" s="177">
        <f t="shared" si="28"/>
        <v>0</v>
      </c>
      <c r="L176" s="177">
        <f t="shared" si="29"/>
        <v>0</v>
      </c>
      <c r="M176" s="177">
        <f t="shared" si="30"/>
        <v>0</v>
      </c>
      <c r="N176" s="177">
        <v>0</v>
      </c>
      <c r="O176" s="177"/>
      <c r="P176" s="182"/>
      <c r="Q176" s="182"/>
      <c r="R176" s="182"/>
      <c r="S176" s="177">
        <f t="shared" si="31"/>
        <v>0</v>
      </c>
      <c r="T176" s="178"/>
      <c r="U176" s="178"/>
      <c r="V176" s="182"/>
      <c r="Z176">
        <v>0</v>
      </c>
    </row>
    <row r="177" spans="1:26" ht="24.95" customHeight="1" x14ac:dyDescent="0.25">
      <c r="A177" s="179"/>
      <c r="B177" s="174" t="s">
        <v>143</v>
      </c>
      <c r="C177" s="180" t="s">
        <v>389</v>
      </c>
      <c r="D177" s="174" t="s">
        <v>390</v>
      </c>
      <c r="E177" s="174" t="s">
        <v>135</v>
      </c>
      <c r="F177" s="175">
        <v>27.2</v>
      </c>
      <c r="G177" s="181"/>
      <c r="H177" s="181"/>
      <c r="I177" s="176">
        <f t="shared" si="26"/>
        <v>0</v>
      </c>
      <c r="J177" s="174">
        <f t="shared" si="27"/>
        <v>0</v>
      </c>
      <c r="K177" s="177">
        <f t="shared" si="28"/>
        <v>0</v>
      </c>
      <c r="L177" s="177">
        <f t="shared" si="29"/>
        <v>0</v>
      </c>
      <c r="M177" s="177">
        <f t="shared" si="30"/>
        <v>0</v>
      </c>
      <c r="N177" s="177">
        <v>0</v>
      </c>
      <c r="O177" s="177"/>
      <c r="P177" s="182">
        <v>1.3500000000000001E-3</v>
      </c>
      <c r="Q177" s="182"/>
      <c r="R177" s="182">
        <v>1.3500000000000001E-3</v>
      </c>
      <c r="S177" s="177">
        <f t="shared" si="31"/>
        <v>3.6999999999999998E-2</v>
      </c>
      <c r="T177" s="178"/>
      <c r="U177" s="178"/>
      <c r="V177" s="182"/>
      <c r="Z177">
        <v>0</v>
      </c>
    </row>
    <row r="178" spans="1:26" x14ac:dyDescent="0.25">
      <c r="A178" s="148"/>
      <c r="B178" s="148"/>
      <c r="C178" s="163">
        <v>766</v>
      </c>
      <c r="D178" s="163" t="s">
        <v>77</v>
      </c>
      <c r="E178" s="148"/>
      <c r="F178" s="162"/>
      <c r="G178" s="151">
        <f>ROUND((SUM(L171:L177))/1,2)</f>
        <v>0</v>
      </c>
      <c r="H178" s="151">
        <f>ROUND((SUM(M171:M177))/1,2)</f>
        <v>0</v>
      </c>
      <c r="I178" s="151">
        <f>ROUND((SUM(I171:I177))/1,2)</f>
        <v>0</v>
      </c>
      <c r="J178" s="148"/>
      <c r="K178" s="148"/>
      <c r="L178" s="148">
        <f>ROUND((SUM(L171:L177))/1,2)</f>
        <v>0</v>
      </c>
      <c r="M178" s="148">
        <f>ROUND((SUM(M171:M177))/1,2)</f>
        <v>0</v>
      </c>
      <c r="N178" s="148"/>
      <c r="O178" s="148"/>
      <c r="P178" s="173"/>
      <c r="Q178" s="148"/>
      <c r="R178" s="148"/>
      <c r="S178" s="173">
        <f>ROUND((SUM(S171:S177))/1,2)</f>
        <v>0.04</v>
      </c>
      <c r="T178" s="145"/>
      <c r="U178" s="145"/>
      <c r="V178" s="2">
        <f>ROUND((SUM(V171:V177))/1,2)</f>
        <v>0</v>
      </c>
      <c r="W178" s="145"/>
      <c r="X178" s="145"/>
      <c r="Y178" s="145"/>
      <c r="Z178" s="145"/>
    </row>
    <row r="179" spans="1:26" x14ac:dyDescent="0.25">
      <c r="A179" s="1"/>
      <c r="B179" s="1"/>
      <c r="C179" s="1"/>
      <c r="D179" s="1"/>
      <c r="E179" s="1"/>
      <c r="F179" s="158"/>
      <c r="G179" s="141"/>
      <c r="H179" s="141"/>
      <c r="I179" s="141"/>
      <c r="J179" s="1"/>
      <c r="K179" s="1"/>
      <c r="L179" s="1"/>
      <c r="M179" s="1"/>
      <c r="N179" s="1"/>
      <c r="O179" s="1"/>
      <c r="P179" s="1"/>
      <c r="Q179" s="1"/>
      <c r="R179" s="1"/>
      <c r="S179" s="1"/>
      <c r="V179" s="1"/>
    </row>
    <row r="180" spans="1:26" x14ac:dyDescent="0.25">
      <c r="A180" s="148"/>
      <c r="B180" s="148"/>
      <c r="C180" s="163">
        <v>767</v>
      </c>
      <c r="D180" s="163" t="s">
        <v>78</v>
      </c>
      <c r="E180" s="148"/>
      <c r="F180" s="162"/>
      <c r="G180" s="149"/>
      <c r="H180" s="149"/>
      <c r="I180" s="149"/>
      <c r="J180" s="148"/>
      <c r="K180" s="148"/>
      <c r="L180" s="148"/>
      <c r="M180" s="148"/>
      <c r="N180" s="148"/>
      <c r="O180" s="148"/>
      <c r="P180" s="148"/>
      <c r="Q180" s="148"/>
      <c r="R180" s="148"/>
      <c r="S180" s="148"/>
      <c r="T180" s="145"/>
      <c r="U180" s="145"/>
      <c r="V180" s="148"/>
      <c r="W180" s="145"/>
      <c r="X180" s="145"/>
      <c r="Y180" s="145"/>
      <c r="Z180" s="145"/>
    </row>
    <row r="181" spans="1:26" ht="24.95" customHeight="1" x14ac:dyDescent="0.25">
      <c r="A181" s="169"/>
      <c r="B181" s="164" t="s">
        <v>391</v>
      </c>
      <c r="C181" s="170" t="s">
        <v>392</v>
      </c>
      <c r="D181" s="164" t="s">
        <v>393</v>
      </c>
      <c r="E181" s="164" t="s">
        <v>146</v>
      </c>
      <c r="F181" s="165">
        <v>44.82</v>
      </c>
      <c r="G181" s="171"/>
      <c r="H181" s="171"/>
      <c r="I181" s="166">
        <f t="shared" ref="I181:I197" si="32">ROUND(F181*(G181+H181),2)</f>
        <v>0</v>
      </c>
      <c r="J181" s="164">
        <f t="shared" ref="J181:J197" si="33">ROUND(F181*(N181),2)</f>
        <v>0</v>
      </c>
      <c r="K181" s="167">
        <f t="shared" ref="K181:K197" si="34">ROUND(F181*(O181),2)</f>
        <v>0</v>
      </c>
      <c r="L181" s="167">
        <f t="shared" ref="L181:L197" si="35">ROUND(F181*(G181),2)</f>
        <v>0</v>
      </c>
      <c r="M181" s="167">
        <f t="shared" ref="M181:M197" si="36">ROUND(F181*(H181),2)</f>
        <v>0</v>
      </c>
      <c r="N181" s="167">
        <v>0</v>
      </c>
      <c r="O181" s="167"/>
      <c r="P181" s="172"/>
      <c r="Q181" s="172"/>
      <c r="R181" s="172"/>
      <c r="S181" s="167">
        <f t="shared" ref="S181:S197" si="37">ROUND(F181*(P181),3)</f>
        <v>0</v>
      </c>
      <c r="T181" s="168"/>
      <c r="U181" s="168"/>
      <c r="V181" s="172"/>
      <c r="Z181">
        <v>0</v>
      </c>
    </row>
    <row r="182" spans="1:26" ht="24.95" customHeight="1" x14ac:dyDescent="0.25">
      <c r="A182" s="169"/>
      <c r="B182" s="164" t="s">
        <v>394</v>
      </c>
      <c r="C182" s="170" t="s">
        <v>395</v>
      </c>
      <c r="D182" s="164" t="s">
        <v>396</v>
      </c>
      <c r="E182" s="164" t="s">
        <v>397</v>
      </c>
      <c r="F182" s="165">
        <v>99</v>
      </c>
      <c r="G182" s="171"/>
      <c r="H182" s="171"/>
      <c r="I182" s="166">
        <f t="shared" si="32"/>
        <v>0</v>
      </c>
      <c r="J182" s="164">
        <f t="shared" si="33"/>
        <v>0</v>
      </c>
      <c r="K182" s="167">
        <f t="shared" si="34"/>
        <v>0</v>
      </c>
      <c r="L182" s="167">
        <f t="shared" si="35"/>
        <v>0</v>
      </c>
      <c r="M182" s="167">
        <f t="shared" si="36"/>
        <v>0</v>
      </c>
      <c r="N182" s="167">
        <v>0</v>
      </c>
      <c r="O182" s="167"/>
      <c r="P182" s="172">
        <v>6.0000000000000002E-5</v>
      </c>
      <c r="Q182" s="172"/>
      <c r="R182" s="172">
        <v>6.0000000000000002E-5</v>
      </c>
      <c r="S182" s="167">
        <f t="shared" si="37"/>
        <v>6.0000000000000001E-3</v>
      </c>
      <c r="T182" s="168"/>
      <c r="U182" s="168"/>
      <c r="V182" s="172"/>
      <c r="Z182">
        <v>0</v>
      </c>
    </row>
    <row r="183" spans="1:26" ht="24.95" customHeight="1" x14ac:dyDescent="0.25">
      <c r="A183" s="169"/>
      <c r="B183" s="164" t="s">
        <v>394</v>
      </c>
      <c r="C183" s="170" t="s">
        <v>398</v>
      </c>
      <c r="D183" s="164" t="s">
        <v>399</v>
      </c>
      <c r="E183" s="164" t="s">
        <v>125</v>
      </c>
      <c r="F183" s="165">
        <v>9.43</v>
      </c>
      <c r="G183" s="171"/>
      <c r="H183" s="171"/>
      <c r="I183" s="166">
        <f t="shared" si="32"/>
        <v>0</v>
      </c>
      <c r="J183" s="164">
        <f t="shared" si="33"/>
        <v>0</v>
      </c>
      <c r="K183" s="167">
        <f t="shared" si="34"/>
        <v>0</v>
      </c>
      <c r="L183" s="167">
        <f t="shared" si="35"/>
        <v>0</v>
      </c>
      <c r="M183" s="167">
        <f t="shared" si="36"/>
        <v>0</v>
      </c>
      <c r="N183" s="167">
        <v>0</v>
      </c>
      <c r="O183" s="167"/>
      <c r="P183" s="172"/>
      <c r="Q183" s="172"/>
      <c r="R183" s="172"/>
      <c r="S183" s="167">
        <f t="shared" si="37"/>
        <v>0</v>
      </c>
      <c r="T183" s="168"/>
      <c r="U183" s="168"/>
      <c r="V183" s="172"/>
      <c r="Z183">
        <v>0</v>
      </c>
    </row>
    <row r="184" spans="1:26" ht="24.95" customHeight="1" x14ac:dyDescent="0.25">
      <c r="A184" s="169"/>
      <c r="B184" s="164" t="s">
        <v>394</v>
      </c>
      <c r="C184" s="170" t="s">
        <v>400</v>
      </c>
      <c r="D184" s="164" t="s">
        <v>401</v>
      </c>
      <c r="E184" s="164" t="s">
        <v>397</v>
      </c>
      <c r="F184" s="165">
        <v>1111.0999999999999</v>
      </c>
      <c r="G184" s="171"/>
      <c r="H184" s="171"/>
      <c r="I184" s="166">
        <f t="shared" si="32"/>
        <v>0</v>
      </c>
      <c r="J184" s="164">
        <f t="shared" si="33"/>
        <v>0</v>
      </c>
      <c r="K184" s="167">
        <f t="shared" si="34"/>
        <v>0</v>
      </c>
      <c r="L184" s="167">
        <f t="shared" si="35"/>
        <v>0</v>
      </c>
      <c r="M184" s="167">
        <f t="shared" si="36"/>
        <v>0</v>
      </c>
      <c r="N184" s="167">
        <v>0</v>
      </c>
      <c r="O184" s="167"/>
      <c r="P184" s="172">
        <v>6.0000000000000002E-5</v>
      </c>
      <c r="Q184" s="172"/>
      <c r="R184" s="172">
        <v>6.0000000000000002E-5</v>
      </c>
      <c r="S184" s="167">
        <f t="shared" si="37"/>
        <v>6.7000000000000004E-2</v>
      </c>
      <c r="T184" s="168"/>
      <c r="U184" s="168"/>
      <c r="V184" s="172"/>
      <c r="Z184">
        <v>0</v>
      </c>
    </row>
    <row r="185" spans="1:26" ht="24.95" customHeight="1" x14ac:dyDescent="0.25">
      <c r="A185" s="169"/>
      <c r="B185" s="164" t="s">
        <v>394</v>
      </c>
      <c r="C185" s="170" t="s">
        <v>402</v>
      </c>
      <c r="D185" s="164" t="s">
        <v>403</v>
      </c>
      <c r="E185" s="164" t="s">
        <v>334</v>
      </c>
      <c r="F185" s="165">
        <v>1</v>
      </c>
      <c r="G185" s="171"/>
      <c r="H185" s="171"/>
      <c r="I185" s="166">
        <f t="shared" si="32"/>
        <v>0</v>
      </c>
      <c r="J185" s="164">
        <f t="shared" si="33"/>
        <v>0</v>
      </c>
      <c r="K185" s="167">
        <f t="shared" si="34"/>
        <v>0</v>
      </c>
      <c r="L185" s="167">
        <f t="shared" si="35"/>
        <v>0</v>
      </c>
      <c r="M185" s="167">
        <f t="shared" si="36"/>
        <v>0</v>
      </c>
      <c r="N185" s="167">
        <v>0</v>
      </c>
      <c r="O185" s="167"/>
      <c r="P185" s="172"/>
      <c r="Q185" s="172"/>
      <c r="R185" s="172"/>
      <c r="S185" s="167">
        <f t="shared" si="37"/>
        <v>0</v>
      </c>
      <c r="T185" s="168"/>
      <c r="U185" s="168"/>
      <c r="V185" s="172"/>
      <c r="Z185">
        <v>0</v>
      </c>
    </row>
    <row r="186" spans="1:26" ht="24.95" customHeight="1" x14ac:dyDescent="0.25">
      <c r="A186" s="169"/>
      <c r="B186" s="164" t="s">
        <v>313</v>
      </c>
      <c r="C186" s="170" t="s">
        <v>404</v>
      </c>
      <c r="D186" s="164" t="s">
        <v>405</v>
      </c>
      <c r="E186" s="164" t="s">
        <v>146</v>
      </c>
      <c r="F186" s="165">
        <v>2.67</v>
      </c>
      <c r="G186" s="171"/>
      <c r="H186" s="171"/>
      <c r="I186" s="166">
        <f t="shared" si="32"/>
        <v>0</v>
      </c>
      <c r="J186" s="164">
        <f t="shared" si="33"/>
        <v>0</v>
      </c>
      <c r="K186" s="167">
        <f t="shared" si="34"/>
        <v>0</v>
      </c>
      <c r="L186" s="167">
        <f t="shared" si="35"/>
        <v>0</v>
      </c>
      <c r="M186" s="167">
        <f t="shared" si="36"/>
        <v>0</v>
      </c>
      <c r="N186" s="167">
        <v>0</v>
      </c>
      <c r="O186" s="167"/>
      <c r="P186" s="172"/>
      <c r="Q186" s="172"/>
      <c r="R186" s="172"/>
      <c r="S186" s="167">
        <f t="shared" si="37"/>
        <v>0</v>
      </c>
      <c r="T186" s="168"/>
      <c r="U186" s="168"/>
      <c r="V186" s="172"/>
      <c r="Z186">
        <v>0</v>
      </c>
    </row>
    <row r="187" spans="1:26" ht="24.95" customHeight="1" x14ac:dyDescent="0.25">
      <c r="A187" s="179"/>
      <c r="B187" s="174" t="s">
        <v>316</v>
      </c>
      <c r="C187" s="180" t="s">
        <v>406</v>
      </c>
      <c r="D187" s="174" t="s">
        <v>407</v>
      </c>
      <c r="E187" s="174" t="s">
        <v>169</v>
      </c>
      <c r="F187" s="175">
        <v>1.3</v>
      </c>
      <c r="G187" s="181"/>
      <c r="H187" s="181"/>
      <c r="I187" s="176">
        <f t="shared" si="32"/>
        <v>0</v>
      </c>
      <c r="J187" s="174">
        <f t="shared" si="33"/>
        <v>0</v>
      </c>
      <c r="K187" s="177">
        <f t="shared" si="34"/>
        <v>0</v>
      </c>
      <c r="L187" s="177">
        <f t="shared" si="35"/>
        <v>0</v>
      </c>
      <c r="M187" s="177">
        <f t="shared" si="36"/>
        <v>0</v>
      </c>
      <c r="N187" s="177">
        <v>0</v>
      </c>
      <c r="O187" s="177"/>
      <c r="P187" s="182"/>
      <c r="Q187" s="182"/>
      <c r="R187" s="182"/>
      <c r="S187" s="177">
        <f t="shared" si="37"/>
        <v>0</v>
      </c>
      <c r="T187" s="178"/>
      <c r="U187" s="178"/>
      <c r="V187" s="182"/>
      <c r="Z187">
        <v>0</v>
      </c>
    </row>
    <row r="188" spans="1:26" ht="24.95" customHeight="1" x14ac:dyDescent="0.25">
      <c r="A188" s="179"/>
      <c r="B188" s="174" t="s">
        <v>316</v>
      </c>
      <c r="C188" s="180" t="s">
        <v>408</v>
      </c>
      <c r="D188" s="174" t="s">
        <v>409</v>
      </c>
      <c r="E188" s="174" t="s">
        <v>196</v>
      </c>
      <c r="F188" s="175">
        <v>1</v>
      </c>
      <c r="G188" s="181"/>
      <c r="H188" s="181"/>
      <c r="I188" s="176">
        <f t="shared" si="32"/>
        <v>0</v>
      </c>
      <c r="J188" s="174">
        <f t="shared" si="33"/>
        <v>0</v>
      </c>
      <c r="K188" s="177">
        <f t="shared" si="34"/>
        <v>0</v>
      </c>
      <c r="L188" s="177">
        <f t="shared" si="35"/>
        <v>0</v>
      </c>
      <c r="M188" s="177">
        <f t="shared" si="36"/>
        <v>0</v>
      </c>
      <c r="N188" s="177">
        <v>0</v>
      </c>
      <c r="O188" s="177"/>
      <c r="P188" s="182"/>
      <c r="Q188" s="182"/>
      <c r="R188" s="182"/>
      <c r="S188" s="177">
        <f t="shared" si="37"/>
        <v>0</v>
      </c>
      <c r="T188" s="178"/>
      <c r="U188" s="178"/>
      <c r="V188" s="182"/>
      <c r="Z188">
        <v>0</v>
      </c>
    </row>
    <row r="189" spans="1:26" ht="24.95" customHeight="1" x14ac:dyDescent="0.25">
      <c r="A189" s="179"/>
      <c r="B189" s="174" t="s">
        <v>316</v>
      </c>
      <c r="C189" s="180" t="s">
        <v>410</v>
      </c>
      <c r="D189" s="174" t="s">
        <v>411</v>
      </c>
      <c r="E189" s="174" t="s">
        <v>169</v>
      </c>
      <c r="F189" s="175">
        <v>4</v>
      </c>
      <c r="G189" s="181"/>
      <c r="H189" s="181"/>
      <c r="I189" s="176">
        <f t="shared" si="32"/>
        <v>0</v>
      </c>
      <c r="J189" s="174">
        <f t="shared" si="33"/>
        <v>0</v>
      </c>
      <c r="K189" s="177">
        <f t="shared" si="34"/>
        <v>0</v>
      </c>
      <c r="L189" s="177">
        <f t="shared" si="35"/>
        <v>0</v>
      </c>
      <c r="M189" s="177">
        <f t="shared" si="36"/>
        <v>0</v>
      </c>
      <c r="N189" s="177">
        <v>0</v>
      </c>
      <c r="O189" s="177"/>
      <c r="P189" s="182"/>
      <c r="Q189" s="182"/>
      <c r="R189" s="182"/>
      <c r="S189" s="177">
        <f t="shared" si="37"/>
        <v>0</v>
      </c>
      <c r="T189" s="178"/>
      <c r="U189" s="178"/>
      <c r="V189" s="182"/>
      <c r="Z189">
        <v>0</v>
      </c>
    </row>
    <row r="190" spans="1:26" ht="24.95" customHeight="1" x14ac:dyDescent="0.25">
      <c r="A190" s="179"/>
      <c r="B190" s="174" t="s">
        <v>316</v>
      </c>
      <c r="C190" s="180" t="s">
        <v>412</v>
      </c>
      <c r="D190" s="174" t="s">
        <v>413</v>
      </c>
      <c r="E190" s="174" t="s">
        <v>397</v>
      </c>
      <c r="F190" s="175">
        <v>1236.4000000000001</v>
      </c>
      <c r="G190" s="181"/>
      <c r="H190" s="181"/>
      <c r="I190" s="176">
        <f t="shared" si="32"/>
        <v>0</v>
      </c>
      <c r="J190" s="174">
        <f t="shared" si="33"/>
        <v>0</v>
      </c>
      <c r="K190" s="177">
        <f t="shared" si="34"/>
        <v>0</v>
      </c>
      <c r="L190" s="177">
        <f t="shared" si="35"/>
        <v>0</v>
      </c>
      <c r="M190" s="177">
        <f t="shared" si="36"/>
        <v>0</v>
      </c>
      <c r="N190" s="177">
        <v>0</v>
      </c>
      <c r="O190" s="177"/>
      <c r="P190" s="182">
        <v>1E-3</v>
      </c>
      <c r="Q190" s="182"/>
      <c r="R190" s="182">
        <v>1E-3</v>
      </c>
      <c r="S190" s="177">
        <f t="shared" si="37"/>
        <v>1.236</v>
      </c>
      <c r="T190" s="178"/>
      <c r="U190" s="178"/>
      <c r="V190" s="182"/>
      <c r="Z190">
        <v>0</v>
      </c>
    </row>
    <row r="191" spans="1:26" ht="24.95" customHeight="1" x14ac:dyDescent="0.25">
      <c r="A191" s="179"/>
      <c r="B191" s="174" t="s">
        <v>316</v>
      </c>
      <c r="C191" s="180" t="s">
        <v>414</v>
      </c>
      <c r="D191" s="174" t="s">
        <v>415</v>
      </c>
      <c r="E191" s="174" t="s">
        <v>169</v>
      </c>
      <c r="F191" s="175">
        <v>3.1</v>
      </c>
      <c r="G191" s="181"/>
      <c r="H191" s="181"/>
      <c r="I191" s="176">
        <f t="shared" si="32"/>
        <v>0</v>
      </c>
      <c r="J191" s="174">
        <f t="shared" si="33"/>
        <v>0</v>
      </c>
      <c r="K191" s="177">
        <f t="shared" si="34"/>
        <v>0</v>
      </c>
      <c r="L191" s="177">
        <f t="shared" si="35"/>
        <v>0</v>
      </c>
      <c r="M191" s="177">
        <f t="shared" si="36"/>
        <v>0</v>
      </c>
      <c r="N191" s="177">
        <v>0</v>
      </c>
      <c r="O191" s="177"/>
      <c r="P191" s="182"/>
      <c r="Q191" s="182"/>
      <c r="R191" s="182"/>
      <c r="S191" s="177">
        <f t="shared" si="37"/>
        <v>0</v>
      </c>
      <c r="T191" s="178"/>
      <c r="U191" s="178"/>
      <c r="V191" s="182"/>
      <c r="Z191">
        <v>0</v>
      </c>
    </row>
    <row r="192" spans="1:26" ht="24.95" customHeight="1" x14ac:dyDescent="0.25">
      <c r="A192" s="179"/>
      <c r="B192" s="174" t="s">
        <v>316</v>
      </c>
      <c r="C192" s="180" t="s">
        <v>416</v>
      </c>
      <c r="D192" s="174" t="s">
        <v>417</v>
      </c>
      <c r="E192" s="174" t="s">
        <v>146</v>
      </c>
      <c r="F192" s="175">
        <v>1.84</v>
      </c>
      <c r="G192" s="181"/>
      <c r="H192" s="181"/>
      <c r="I192" s="176">
        <f t="shared" si="32"/>
        <v>0</v>
      </c>
      <c r="J192" s="174">
        <f t="shared" si="33"/>
        <v>0</v>
      </c>
      <c r="K192" s="177">
        <f t="shared" si="34"/>
        <v>0</v>
      </c>
      <c r="L192" s="177">
        <f t="shared" si="35"/>
        <v>0</v>
      </c>
      <c r="M192" s="177">
        <f t="shared" si="36"/>
        <v>0</v>
      </c>
      <c r="N192" s="177">
        <v>0</v>
      </c>
      <c r="O192" s="177"/>
      <c r="P192" s="182"/>
      <c r="Q192" s="182"/>
      <c r="R192" s="182"/>
      <c r="S192" s="177">
        <f t="shared" si="37"/>
        <v>0</v>
      </c>
      <c r="T192" s="178"/>
      <c r="U192" s="178"/>
      <c r="V192" s="182"/>
      <c r="Z192">
        <v>0</v>
      </c>
    </row>
    <row r="193" spans="1:26" ht="24.95" customHeight="1" x14ac:dyDescent="0.25">
      <c r="A193" s="179"/>
      <c r="B193" s="174" t="s">
        <v>316</v>
      </c>
      <c r="C193" s="180" t="s">
        <v>418</v>
      </c>
      <c r="D193" s="174" t="s">
        <v>419</v>
      </c>
      <c r="E193" s="174" t="s">
        <v>146</v>
      </c>
      <c r="F193" s="175">
        <v>44.82</v>
      </c>
      <c r="G193" s="181"/>
      <c r="H193" s="181"/>
      <c r="I193" s="176">
        <f t="shared" si="32"/>
        <v>0</v>
      </c>
      <c r="J193" s="174">
        <f t="shared" si="33"/>
        <v>0</v>
      </c>
      <c r="K193" s="177">
        <f t="shared" si="34"/>
        <v>0</v>
      </c>
      <c r="L193" s="177">
        <f t="shared" si="35"/>
        <v>0</v>
      </c>
      <c r="M193" s="177">
        <f t="shared" si="36"/>
        <v>0</v>
      </c>
      <c r="N193" s="177">
        <v>0</v>
      </c>
      <c r="O193" s="177"/>
      <c r="P193" s="182">
        <v>0.04</v>
      </c>
      <c r="Q193" s="182"/>
      <c r="R193" s="182">
        <v>0.04</v>
      </c>
      <c r="S193" s="177">
        <f t="shared" si="37"/>
        <v>1.7929999999999999</v>
      </c>
      <c r="T193" s="178"/>
      <c r="U193" s="178"/>
      <c r="V193" s="182"/>
      <c r="Z193">
        <v>0</v>
      </c>
    </row>
    <row r="194" spans="1:26" ht="24.95" customHeight="1" x14ac:dyDescent="0.25">
      <c r="A194" s="179"/>
      <c r="B194" s="174" t="s">
        <v>316</v>
      </c>
      <c r="C194" s="180" t="s">
        <v>420</v>
      </c>
      <c r="D194" s="174" t="s">
        <v>421</v>
      </c>
      <c r="E194" s="174" t="s">
        <v>388</v>
      </c>
      <c r="F194" s="175">
        <v>16</v>
      </c>
      <c r="G194" s="181"/>
      <c r="H194" s="181"/>
      <c r="I194" s="176">
        <f t="shared" si="32"/>
        <v>0</v>
      </c>
      <c r="J194" s="174">
        <f t="shared" si="33"/>
        <v>0</v>
      </c>
      <c r="K194" s="177">
        <f t="shared" si="34"/>
        <v>0</v>
      </c>
      <c r="L194" s="177">
        <f t="shared" si="35"/>
        <v>0</v>
      </c>
      <c r="M194" s="177">
        <f t="shared" si="36"/>
        <v>0</v>
      </c>
      <c r="N194" s="177">
        <v>0</v>
      </c>
      <c r="O194" s="177"/>
      <c r="P194" s="182"/>
      <c r="Q194" s="182"/>
      <c r="R194" s="182"/>
      <c r="S194" s="177">
        <f t="shared" si="37"/>
        <v>0</v>
      </c>
      <c r="T194" s="178"/>
      <c r="U194" s="178"/>
      <c r="V194" s="182"/>
      <c r="Z194">
        <v>0</v>
      </c>
    </row>
    <row r="195" spans="1:26" ht="24.95" customHeight="1" x14ac:dyDescent="0.25">
      <c r="A195" s="179"/>
      <c r="B195" s="174" t="s">
        <v>316</v>
      </c>
      <c r="C195" s="180" t="s">
        <v>422</v>
      </c>
      <c r="D195" s="174" t="s">
        <v>423</v>
      </c>
      <c r="E195" s="174" t="s">
        <v>146</v>
      </c>
      <c r="F195" s="175">
        <v>9.43</v>
      </c>
      <c r="G195" s="181"/>
      <c r="H195" s="181"/>
      <c r="I195" s="176">
        <f t="shared" si="32"/>
        <v>0</v>
      </c>
      <c r="J195" s="174">
        <f t="shared" si="33"/>
        <v>0</v>
      </c>
      <c r="K195" s="177">
        <f t="shared" si="34"/>
        <v>0</v>
      </c>
      <c r="L195" s="177">
        <f t="shared" si="35"/>
        <v>0</v>
      </c>
      <c r="M195" s="177">
        <f t="shared" si="36"/>
        <v>0</v>
      </c>
      <c r="N195" s="177">
        <v>0</v>
      </c>
      <c r="O195" s="177"/>
      <c r="P195" s="182"/>
      <c r="Q195" s="182"/>
      <c r="R195" s="182"/>
      <c r="S195" s="177">
        <f t="shared" si="37"/>
        <v>0</v>
      </c>
      <c r="T195" s="178"/>
      <c r="U195" s="178"/>
      <c r="V195" s="182"/>
      <c r="Z195">
        <v>0</v>
      </c>
    </row>
    <row r="196" spans="1:26" ht="24.95" customHeight="1" x14ac:dyDescent="0.25">
      <c r="A196" s="179"/>
      <c r="B196" s="174" t="s">
        <v>193</v>
      </c>
      <c r="C196" s="180" t="s">
        <v>424</v>
      </c>
      <c r="D196" s="174" t="s">
        <v>425</v>
      </c>
      <c r="E196" s="174" t="s">
        <v>196</v>
      </c>
      <c r="F196" s="175">
        <v>1</v>
      </c>
      <c r="G196" s="181"/>
      <c r="H196" s="181"/>
      <c r="I196" s="176">
        <f t="shared" si="32"/>
        <v>0</v>
      </c>
      <c r="J196" s="174">
        <f t="shared" si="33"/>
        <v>0</v>
      </c>
      <c r="K196" s="177">
        <f t="shared" si="34"/>
        <v>0</v>
      </c>
      <c r="L196" s="177">
        <f t="shared" si="35"/>
        <v>0</v>
      </c>
      <c r="M196" s="177">
        <f t="shared" si="36"/>
        <v>0</v>
      </c>
      <c r="N196" s="177">
        <v>0</v>
      </c>
      <c r="O196" s="177"/>
      <c r="P196" s="182">
        <v>3.4000000000000002E-2</v>
      </c>
      <c r="Q196" s="182"/>
      <c r="R196" s="182">
        <v>3.4000000000000002E-2</v>
      </c>
      <c r="S196" s="177">
        <f t="shared" si="37"/>
        <v>3.4000000000000002E-2</v>
      </c>
      <c r="T196" s="178"/>
      <c r="U196" s="178"/>
      <c r="V196" s="182"/>
      <c r="Z196">
        <v>0</v>
      </c>
    </row>
    <row r="197" spans="1:26" ht="24.95" customHeight="1" x14ac:dyDescent="0.25">
      <c r="A197" s="179"/>
      <c r="B197" s="174" t="s">
        <v>193</v>
      </c>
      <c r="C197" s="180" t="s">
        <v>426</v>
      </c>
      <c r="D197" s="174" t="s">
        <v>427</v>
      </c>
      <c r="E197" s="174" t="s">
        <v>196</v>
      </c>
      <c r="F197" s="175">
        <v>2</v>
      </c>
      <c r="G197" s="181"/>
      <c r="H197" s="181"/>
      <c r="I197" s="176">
        <f t="shared" si="32"/>
        <v>0</v>
      </c>
      <c r="J197" s="174">
        <f t="shared" si="33"/>
        <v>0</v>
      </c>
      <c r="K197" s="177">
        <f t="shared" si="34"/>
        <v>0</v>
      </c>
      <c r="L197" s="177">
        <f t="shared" si="35"/>
        <v>0</v>
      </c>
      <c r="M197" s="177">
        <f t="shared" si="36"/>
        <v>0</v>
      </c>
      <c r="N197" s="177">
        <v>0</v>
      </c>
      <c r="O197" s="177"/>
      <c r="P197" s="182">
        <v>4.5999999999999999E-2</v>
      </c>
      <c r="Q197" s="182"/>
      <c r="R197" s="182">
        <v>4.5999999999999999E-2</v>
      </c>
      <c r="S197" s="177">
        <f t="shared" si="37"/>
        <v>9.1999999999999998E-2</v>
      </c>
      <c r="T197" s="178"/>
      <c r="U197" s="178"/>
      <c r="V197" s="182"/>
      <c r="Z197">
        <v>0</v>
      </c>
    </row>
    <row r="198" spans="1:26" x14ac:dyDescent="0.25">
      <c r="A198" s="148"/>
      <c r="B198" s="148"/>
      <c r="C198" s="163">
        <v>767</v>
      </c>
      <c r="D198" s="163" t="s">
        <v>78</v>
      </c>
      <c r="E198" s="148"/>
      <c r="F198" s="162"/>
      <c r="G198" s="151">
        <f>ROUND((SUM(L180:L197))/1,2)</f>
        <v>0</v>
      </c>
      <c r="H198" s="151">
        <f>ROUND((SUM(M180:M197))/1,2)</f>
        <v>0</v>
      </c>
      <c r="I198" s="151">
        <f>ROUND((SUM(I180:I197))/1,2)</f>
        <v>0</v>
      </c>
      <c r="J198" s="148"/>
      <c r="K198" s="148"/>
      <c r="L198" s="148">
        <f>ROUND((SUM(L180:L197))/1,2)</f>
        <v>0</v>
      </c>
      <c r="M198" s="148">
        <f>ROUND((SUM(M180:M197))/1,2)</f>
        <v>0</v>
      </c>
      <c r="N198" s="148"/>
      <c r="O198" s="148"/>
      <c r="P198" s="173"/>
      <c r="Q198" s="148"/>
      <c r="R198" s="148"/>
      <c r="S198" s="173">
        <f>ROUND((SUM(S180:S197))/1,2)</f>
        <v>3.23</v>
      </c>
      <c r="T198" s="145"/>
      <c r="U198" s="145"/>
      <c r="V198" s="2">
        <f>ROUND((SUM(V180:V197))/1,2)</f>
        <v>0</v>
      </c>
      <c r="W198" s="145"/>
      <c r="X198" s="145"/>
      <c r="Y198" s="145"/>
      <c r="Z198" s="145"/>
    </row>
    <row r="199" spans="1:26" x14ac:dyDescent="0.25">
      <c r="A199" s="1"/>
      <c r="B199" s="1"/>
      <c r="C199" s="1"/>
      <c r="D199" s="1"/>
      <c r="E199" s="1"/>
      <c r="F199" s="158"/>
      <c r="G199" s="141"/>
      <c r="H199" s="141"/>
      <c r="I199" s="141"/>
      <c r="J199" s="1"/>
      <c r="K199" s="1"/>
      <c r="L199" s="1"/>
      <c r="M199" s="1"/>
      <c r="N199" s="1"/>
      <c r="O199" s="1"/>
      <c r="P199" s="1"/>
      <c r="Q199" s="1"/>
      <c r="R199" s="1"/>
      <c r="S199" s="1"/>
      <c r="V199" s="1"/>
    </row>
    <row r="200" spans="1:26" x14ac:dyDescent="0.25">
      <c r="A200" s="148"/>
      <c r="B200" s="148"/>
      <c r="C200" s="163">
        <v>771</v>
      </c>
      <c r="D200" s="163" t="s">
        <v>79</v>
      </c>
      <c r="E200" s="148"/>
      <c r="F200" s="162"/>
      <c r="G200" s="149"/>
      <c r="H200" s="149"/>
      <c r="I200" s="149"/>
      <c r="J200" s="148"/>
      <c r="K200" s="148"/>
      <c r="L200" s="148"/>
      <c r="M200" s="148"/>
      <c r="N200" s="148"/>
      <c r="O200" s="148"/>
      <c r="P200" s="148"/>
      <c r="Q200" s="148"/>
      <c r="R200" s="148"/>
      <c r="S200" s="148"/>
      <c r="T200" s="145"/>
      <c r="U200" s="145"/>
      <c r="V200" s="148"/>
      <c r="W200" s="145"/>
      <c r="X200" s="145"/>
      <c r="Y200" s="145"/>
      <c r="Z200" s="145"/>
    </row>
    <row r="201" spans="1:26" ht="24.95" customHeight="1" x14ac:dyDescent="0.25">
      <c r="A201" s="169"/>
      <c r="B201" s="164" t="s">
        <v>428</v>
      </c>
      <c r="C201" s="170" t="s">
        <v>429</v>
      </c>
      <c r="D201" s="164" t="s">
        <v>430</v>
      </c>
      <c r="E201" s="164" t="s">
        <v>169</v>
      </c>
      <c r="F201" s="165">
        <v>56.1</v>
      </c>
      <c r="G201" s="171"/>
      <c r="H201" s="171"/>
      <c r="I201" s="166">
        <f t="shared" ref="I201:I208" si="38">ROUND(F201*(G201+H201),2)</f>
        <v>0</v>
      </c>
      <c r="J201" s="164">
        <f t="shared" ref="J201:J208" si="39">ROUND(F201*(N201),2)</f>
        <v>0</v>
      </c>
      <c r="K201" s="167">
        <f t="shared" ref="K201:K208" si="40">ROUND(F201*(O201),2)</f>
        <v>0</v>
      </c>
      <c r="L201" s="167">
        <f t="shared" ref="L201:L208" si="41">ROUND(F201*(G201),2)</f>
        <v>0</v>
      </c>
      <c r="M201" s="167">
        <f t="shared" ref="M201:M208" si="42">ROUND(F201*(H201),2)</f>
        <v>0</v>
      </c>
      <c r="N201" s="167">
        <v>0</v>
      </c>
      <c r="O201" s="167"/>
      <c r="P201" s="172">
        <v>9.7000000000000005E-4</v>
      </c>
      <c r="Q201" s="172"/>
      <c r="R201" s="172">
        <v>9.7000000000000005E-4</v>
      </c>
      <c r="S201" s="167">
        <f t="shared" ref="S201:S208" si="43">ROUND(F201*(P201),3)</f>
        <v>5.3999999999999999E-2</v>
      </c>
      <c r="T201" s="168"/>
      <c r="U201" s="168"/>
      <c r="V201" s="172"/>
      <c r="Z201">
        <v>0</v>
      </c>
    </row>
    <row r="202" spans="1:26" ht="24.95" customHeight="1" x14ac:dyDescent="0.25">
      <c r="A202" s="169"/>
      <c r="B202" s="164" t="s">
        <v>428</v>
      </c>
      <c r="C202" s="170" t="s">
        <v>431</v>
      </c>
      <c r="D202" s="164" t="s">
        <v>432</v>
      </c>
      <c r="E202" s="164" t="s">
        <v>146</v>
      </c>
      <c r="F202" s="165">
        <v>84.97</v>
      </c>
      <c r="G202" s="171"/>
      <c r="H202" s="171"/>
      <c r="I202" s="166">
        <f t="shared" si="38"/>
        <v>0</v>
      </c>
      <c r="J202" s="164">
        <f t="shared" si="39"/>
        <v>0</v>
      </c>
      <c r="K202" s="167">
        <f t="shared" si="40"/>
        <v>0</v>
      </c>
      <c r="L202" s="167">
        <f t="shared" si="41"/>
        <v>0</v>
      </c>
      <c r="M202" s="167">
        <f t="shared" si="42"/>
        <v>0</v>
      </c>
      <c r="N202" s="167">
        <v>0</v>
      </c>
      <c r="O202" s="167"/>
      <c r="P202" s="172">
        <v>4.9100000000000003E-3</v>
      </c>
      <c r="Q202" s="172"/>
      <c r="R202" s="172">
        <v>4.9100000000000003E-3</v>
      </c>
      <c r="S202" s="167">
        <f t="shared" si="43"/>
        <v>0.41699999999999998</v>
      </c>
      <c r="T202" s="168"/>
      <c r="U202" s="168"/>
      <c r="V202" s="172"/>
      <c r="Z202">
        <v>0</v>
      </c>
    </row>
    <row r="203" spans="1:26" ht="24.95" customHeight="1" x14ac:dyDescent="0.25">
      <c r="A203" s="169"/>
      <c r="B203" s="164" t="s">
        <v>428</v>
      </c>
      <c r="C203" s="170" t="s">
        <v>433</v>
      </c>
      <c r="D203" s="164" t="s">
        <v>434</v>
      </c>
      <c r="E203" s="164" t="s">
        <v>125</v>
      </c>
      <c r="F203" s="165">
        <v>84.97</v>
      </c>
      <c r="G203" s="171"/>
      <c r="H203" s="171"/>
      <c r="I203" s="166">
        <f t="shared" si="38"/>
        <v>0</v>
      </c>
      <c r="J203" s="164">
        <f t="shared" si="39"/>
        <v>0</v>
      </c>
      <c r="K203" s="167">
        <f t="shared" si="40"/>
        <v>0</v>
      </c>
      <c r="L203" s="167">
        <f t="shared" si="41"/>
        <v>0</v>
      </c>
      <c r="M203" s="167">
        <f t="shared" si="42"/>
        <v>0</v>
      </c>
      <c r="N203" s="167">
        <v>0</v>
      </c>
      <c r="O203" s="167"/>
      <c r="P203" s="172">
        <v>4.9100000000000003E-3</v>
      </c>
      <c r="Q203" s="172"/>
      <c r="R203" s="172">
        <v>4.9100000000000003E-3</v>
      </c>
      <c r="S203" s="167">
        <f t="shared" si="43"/>
        <v>0.41699999999999998</v>
      </c>
      <c r="T203" s="168"/>
      <c r="U203" s="168"/>
      <c r="V203" s="172"/>
      <c r="Z203">
        <v>0</v>
      </c>
    </row>
    <row r="204" spans="1:26" ht="24.95" customHeight="1" x14ac:dyDescent="0.25">
      <c r="A204" s="169"/>
      <c r="B204" s="164" t="s">
        <v>428</v>
      </c>
      <c r="C204" s="170" t="s">
        <v>435</v>
      </c>
      <c r="D204" s="164" t="s">
        <v>436</v>
      </c>
      <c r="E204" s="164" t="s">
        <v>125</v>
      </c>
      <c r="F204" s="165">
        <v>84.97</v>
      </c>
      <c r="G204" s="171"/>
      <c r="H204" s="171"/>
      <c r="I204" s="166">
        <f t="shared" si="38"/>
        <v>0</v>
      </c>
      <c r="J204" s="164">
        <f t="shared" si="39"/>
        <v>0</v>
      </c>
      <c r="K204" s="167">
        <f t="shared" si="40"/>
        <v>0</v>
      </c>
      <c r="L204" s="167">
        <f t="shared" si="41"/>
        <v>0</v>
      </c>
      <c r="M204" s="167">
        <f t="shared" si="42"/>
        <v>0</v>
      </c>
      <c r="N204" s="167">
        <v>0</v>
      </c>
      <c r="O204" s="167"/>
      <c r="P204" s="172">
        <v>4.9100000000000003E-3</v>
      </c>
      <c r="Q204" s="172"/>
      <c r="R204" s="172">
        <v>4.9100000000000003E-3</v>
      </c>
      <c r="S204" s="167">
        <f t="shared" si="43"/>
        <v>0.41699999999999998</v>
      </c>
      <c r="T204" s="168"/>
      <c r="U204" s="168"/>
      <c r="V204" s="172"/>
      <c r="Z204">
        <v>0</v>
      </c>
    </row>
    <row r="205" spans="1:26" ht="24.95" customHeight="1" x14ac:dyDescent="0.25">
      <c r="A205" s="169"/>
      <c r="B205" s="164" t="s">
        <v>428</v>
      </c>
      <c r="C205" s="170" t="s">
        <v>437</v>
      </c>
      <c r="D205" s="164" t="s">
        <v>438</v>
      </c>
      <c r="E205" s="164" t="s">
        <v>125</v>
      </c>
      <c r="F205" s="165">
        <v>79.36</v>
      </c>
      <c r="G205" s="171"/>
      <c r="H205" s="171"/>
      <c r="I205" s="166">
        <f t="shared" si="38"/>
        <v>0</v>
      </c>
      <c r="J205" s="164">
        <f t="shared" si="39"/>
        <v>0</v>
      </c>
      <c r="K205" s="167">
        <f t="shared" si="40"/>
        <v>0</v>
      </c>
      <c r="L205" s="167">
        <f t="shared" si="41"/>
        <v>0</v>
      </c>
      <c r="M205" s="167">
        <f t="shared" si="42"/>
        <v>0</v>
      </c>
      <c r="N205" s="167">
        <v>0</v>
      </c>
      <c r="O205" s="167"/>
      <c r="P205" s="172">
        <v>4.9217599999999999E-3</v>
      </c>
      <c r="Q205" s="172"/>
      <c r="R205" s="172">
        <v>4.9217599999999999E-3</v>
      </c>
      <c r="S205" s="167">
        <f t="shared" si="43"/>
        <v>0.39100000000000001</v>
      </c>
      <c r="T205" s="168"/>
      <c r="U205" s="168"/>
      <c r="V205" s="172"/>
      <c r="Z205">
        <v>0</v>
      </c>
    </row>
    <row r="206" spans="1:26" ht="24.95" customHeight="1" x14ac:dyDescent="0.25">
      <c r="A206" s="169"/>
      <c r="B206" s="164" t="s">
        <v>428</v>
      </c>
      <c r="C206" s="170" t="s">
        <v>439</v>
      </c>
      <c r="D206" s="164" t="s">
        <v>440</v>
      </c>
      <c r="E206" s="164" t="s">
        <v>334</v>
      </c>
      <c r="F206" s="165">
        <v>4.1000000000000005</v>
      </c>
      <c r="G206" s="171"/>
      <c r="H206" s="171"/>
      <c r="I206" s="166">
        <f t="shared" si="38"/>
        <v>0</v>
      </c>
      <c r="J206" s="164">
        <f t="shared" si="39"/>
        <v>0</v>
      </c>
      <c r="K206" s="167">
        <f t="shared" si="40"/>
        <v>0</v>
      </c>
      <c r="L206" s="167">
        <f t="shared" si="41"/>
        <v>0</v>
      </c>
      <c r="M206" s="167">
        <f t="shared" si="42"/>
        <v>0</v>
      </c>
      <c r="N206" s="167">
        <v>0</v>
      </c>
      <c r="O206" s="167"/>
      <c r="P206" s="172"/>
      <c r="Q206" s="172"/>
      <c r="R206" s="172"/>
      <c r="S206" s="167">
        <f t="shared" si="43"/>
        <v>0</v>
      </c>
      <c r="T206" s="168"/>
      <c r="U206" s="168"/>
      <c r="V206" s="172"/>
      <c r="Z206">
        <v>0</v>
      </c>
    </row>
    <row r="207" spans="1:26" ht="24.95" customHeight="1" x14ac:dyDescent="0.25">
      <c r="A207" s="179"/>
      <c r="B207" s="174" t="s">
        <v>326</v>
      </c>
      <c r="C207" s="180" t="s">
        <v>441</v>
      </c>
      <c r="D207" s="174" t="s">
        <v>442</v>
      </c>
      <c r="E207" s="174" t="s">
        <v>125</v>
      </c>
      <c r="F207" s="175">
        <v>22.17</v>
      </c>
      <c r="G207" s="181"/>
      <c r="H207" s="181"/>
      <c r="I207" s="176">
        <f t="shared" si="38"/>
        <v>0</v>
      </c>
      <c r="J207" s="174">
        <f t="shared" si="39"/>
        <v>0</v>
      </c>
      <c r="K207" s="177">
        <f t="shared" si="40"/>
        <v>0</v>
      </c>
      <c r="L207" s="177">
        <f t="shared" si="41"/>
        <v>0</v>
      </c>
      <c r="M207" s="177">
        <f t="shared" si="42"/>
        <v>0</v>
      </c>
      <c r="N207" s="177">
        <v>0</v>
      </c>
      <c r="O207" s="177"/>
      <c r="P207" s="182">
        <v>0.02</v>
      </c>
      <c r="Q207" s="182"/>
      <c r="R207" s="182">
        <v>0.02</v>
      </c>
      <c r="S207" s="177">
        <f t="shared" si="43"/>
        <v>0.443</v>
      </c>
      <c r="T207" s="178"/>
      <c r="U207" s="178"/>
      <c r="V207" s="182"/>
      <c r="Z207">
        <v>0</v>
      </c>
    </row>
    <row r="208" spans="1:26" ht="24.95" customHeight="1" x14ac:dyDescent="0.25">
      <c r="A208" s="179"/>
      <c r="B208" s="174" t="s">
        <v>326</v>
      </c>
      <c r="C208" s="180" t="s">
        <v>443</v>
      </c>
      <c r="D208" s="174" t="s">
        <v>444</v>
      </c>
      <c r="E208" s="174" t="s">
        <v>146</v>
      </c>
      <c r="F208" s="175">
        <v>71.3</v>
      </c>
      <c r="G208" s="181"/>
      <c r="H208" s="181"/>
      <c r="I208" s="176">
        <f t="shared" si="38"/>
        <v>0</v>
      </c>
      <c r="J208" s="174">
        <f t="shared" si="39"/>
        <v>0</v>
      </c>
      <c r="K208" s="177">
        <f t="shared" si="40"/>
        <v>0</v>
      </c>
      <c r="L208" s="177">
        <f t="shared" si="41"/>
        <v>0</v>
      </c>
      <c r="M208" s="177">
        <f t="shared" si="42"/>
        <v>0</v>
      </c>
      <c r="N208" s="177">
        <v>0</v>
      </c>
      <c r="O208" s="177"/>
      <c r="P208" s="182">
        <v>1.2E-2</v>
      </c>
      <c r="Q208" s="182"/>
      <c r="R208" s="182">
        <v>1.2E-2</v>
      </c>
      <c r="S208" s="177">
        <f t="shared" si="43"/>
        <v>0.85599999999999998</v>
      </c>
      <c r="T208" s="178"/>
      <c r="U208" s="178"/>
      <c r="V208" s="182"/>
      <c r="Z208">
        <v>0</v>
      </c>
    </row>
    <row r="209" spans="1:26" x14ac:dyDescent="0.25">
      <c r="A209" s="148"/>
      <c r="B209" s="148"/>
      <c r="C209" s="163">
        <v>771</v>
      </c>
      <c r="D209" s="163" t="s">
        <v>79</v>
      </c>
      <c r="E209" s="148"/>
      <c r="F209" s="148"/>
      <c r="G209" s="151">
        <f>ROUND((SUM(L200:L208))/1,2)</f>
        <v>0</v>
      </c>
      <c r="H209" s="151">
        <f>ROUND((SUM(M200:M208))/1,2)</f>
        <v>0</v>
      </c>
      <c r="I209" s="151">
        <f>ROUND((SUM(I200:I208))/1,2)</f>
        <v>0</v>
      </c>
      <c r="J209" s="148"/>
      <c r="K209" s="148"/>
      <c r="L209" s="148">
        <f>ROUND((SUM(L200:L208))/1,2)</f>
        <v>0</v>
      </c>
      <c r="M209" s="148">
        <f>ROUND((SUM(M200:M208))/1,2)</f>
        <v>0</v>
      </c>
      <c r="N209" s="148"/>
      <c r="O209" s="148"/>
      <c r="P209" s="173"/>
      <c r="Q209" s="148"/>
      <c r="R209" s="148"/>
      <c r="S209" s="173">
        <f>ROUND((SUM(S200:S208))/1,2)</f>
        <v>3</v>
      </c>
      <c r="T209" s="145"/>
      <c r="U209" s="145"/>
      <c r="V209" s="2">
        <f>ROUND((SUM(V200:V208))/1,2)</f>
        <v>0</v>
      </c>
      <c r="W209" s="145"/>
      <c r="X209" s="145"/>
      <c r="Y209" s="145"/>
      <c r="Z209" s="145"/>
    </row>
    <row r="210" spans="1:26" x14ac:dyDescent="0.25">
      <c r="A210" s="1"/>
      <c r="B210" s="1"/>
      <c r="C210" s="1"/>
      <c r="D210" s="1"/>
      <c r="E210" s="1"/>
      <c r="F210" s="1"/>
      <c r="G210" s="141"/>
      <c r="H210" s="14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V210" s="1"/>
    </row>
    <row r="211" spans="1:26" x14ac:dyDescent="0.25">
      <c r="A211" s="148"/>
      <c r="B211" s="148"/>
      <c r="C211" s="163">
        <v>776</v>
      </c>
      <c r="D211" s="163" t="s">
        <v>80</v>
      </c>
      <c r="E211" s="148"/>
      <c r="F211" s="148"/>
      <c r="G211" s="149"/>
      <c r="H211" s="149"/>
      <c r="I211" s="148"/>
      <c r="J211" s="148"/>
      <c r="K211" s="148"/>
      <c r="L211" s="148"/>
      <c r="M211" s="148"/>
      <c r="N211" s="148"/>
      <c r="O211" s="148"/>
      <c r="P211" s="148"/>
      <c r="Q211" s="148"/>
      <c r="R211" s="148"/>
      <c r="S211" s="148"/>
      <c r="T211" s="145"/>
      <c r="U211" s="145"/>
      <c r="V211" s="148"/>
      <c r="W211" s="145"/>
      <c r="X211" s="145"/>
      <c r="Y211" s="145"/>
      <c r="Z211" s="145"/>
    </row>
    <row r="212" spans="1:26" ht="24.95" customHeight="1" x14ac:dyDescent="0.25">
      <c r="A212" s="169"/>
      <c r="B212" s="164" t="s">
        <v>445</v>
      </c>
      <c r="C212" s="170" t="s">
        <v>446</v>
      </c>
      <c r="D212" s="164" t="s">
        <v>447</v>
      </c>
      <c r="E212" s="164" t="s">
        <v>125</v>
      </c>
      <c r="F212" s="165">
        <v>121.8</v>
      </c>
      <c r="G212" s="171"/>
      <c r="H212" s="171"/>
      <c r="I212" s="166">
        <f>ROUND(F212*(G212+H212),2)</f>
        <v>0</v>
      </c>
      <c r="J212" s="164">
        <f>ROUND(F212*(N212),2)</f>
        <v>0</v>
      </c>
      <c r="K212" s="167">
        <f>ROUND(F212*(O212),2)</f>
        <v>0</v>
      </c>
      <c r="L212" s="167">
        <f>ROUND(F212*(G212),2)</f>
        <v>0</v>
      </c>
      <c r="M212" s="167">
        <f>ROUND(F212*(H212),2)</f>
        <v>0</v>
      </c>
      <c r="N212" s="167">
        <v>0</v>
      </c>
      <c r="O212" s="167"/>
      <c r="P212" s="172">
        <v>4.4000000000000002E-4</v>
      </c>
      <c r="Q212" s="172"/>
      <c r="R212" s="172">
        <v>4.4000000000000002E-4</v>
      </c>
      <c r="S212" s="167">
        <f>ROUND(F212*(P212),3)</f>
        <v>5.3999999999999999E-2</v>
      </c>
      <c r="T212" s="168"/>
      <c r="U212" s="168"/>
      <c r="V212" s="172"/>
      <c r="Z212">
        <v>0</v>
      </c>
    </row>
    <row r="213" spans="1:26" ht="24.95" customHeight="1" x14ac:dyDescent="0.25">
      <c r="A213" s="169"/>
      <c r="B213" s="164" t="s">
        <v>445</v>
      </c>
      <c r="C213" s="170" t="s">
        <v>448</v>
      </c>
      <c r="D213" s="164" t="s">
        <v>449</v>
      </c>
      <c r="E213" s="164" t="s">
        <v>334</v>
      </c>
      <c r="F213" s="165">
        <v>0.4</v>
      </c>
      <c r="G213" s="171"/>
      <c r="H213" s="171"/>
      <c r="I213" s="166">
        <f>ROUND(F213*(G213+H213),2)</f>
        <v>0</v>
      </c>
      <c r="J213" s="164">
        <f>ROUND(F213*(N213),2)</f>
        <v>0</v>
      </c>
      <c r="K213" s="167">
        <f>ROUND(F213*(O213),2)</f>
        <v>0</v>
      </c>
      <c r="L213" s="167">
        <f>ROUND(F213*(G213),2)</f>
        <v>0</v>
      </c>
      <c r="M213" s="167">
        <f>ROUND(F213*(H213),2)</f>
        <v>0</v>
      </c>
      <c r="N213" s="167">
        <v>0</v>
      </c>
      <c r="O213" s="167"/>
      <c r="P213" s="172"/>
      <c r="Q213" s="172"/>
      <c r="R213" s="172"/>
      <c r="S213" s="167">
        <f>ROUND(F213*(P213),3)</f>
        <v>0</v>
      </c>
      <c r="T213" s="168"/>
      <c r="U213" s="168"/>
      <c r="V213" s="172"/>
      <c r="Z213">
        <v>0</v>
      </c>
    </row>
    <row r="214" spans="1:26" ht="24.95" customHeight="1" x14ac:dyDescent="0.25">
      <c r="A214" s="179"/>
      <c r="B214" s="174" t="s">
        <v>316</v>
      </c>
      <c r="C214" s="180" t="s">
        <v>450</v>
      </c>
      <c r="D214" s="174" t="s">
        <v>451</v>
      </c>
      <c r="E214" s="174" t="s">
        <v>146</v>
      </c>
      <c r="F214" s="175">
        <v>127.9</v>
      </c>
      <c r="G214" s="181"/>
      <c r="H214" s="181"/>
      <c r="I214" s="176">
        <f>ROUND(F214*(G214+H214),2)</f>
        <v>0</v>
      </c>
      <c r="J214" s="174">
        <f>ROUND(F214*(N214),2)</f>
        <v>0</v>
      </c>
      <c r="K214" s="177">
        <f>ROUND(F214*(O214),2)</f>
        <v>0</v>
      </c>
      <c r="L214" s="177">
        <f>ROUND(F214*(G214),2)</f>
        <v>0</v>
      </c>
      <c r="M214" s="177">
        <f>ROUND(F214*(H214),2)</f>
        <v>0</v>
      </c>
      <c r="N214" s="177">
        <v>0</v>
      </c>
      <c r="O214" s="177"/>
      <c r="P214" s="182"/>
      <c r="Q214" s="182"/>
      <c r="R214" s="182"/>
      <c r="S214" s="177">
        <f>ROUND(F214*(P214),3)</f>
        <v>0</v>
      </c>
      <c r="T214" s="178"/>
      <c r="U214" s="178"/>
      <c r="V214" s="182"/>
      <c r="Z214">
        <v>0</v>
      </c>
    </row>
    <row r="215" spans="1:26" x14ac:dyDescent="0.25">
      <c r="A215" s="148"/>
      <c r="B215" s="148"/>
      <c r="C215" s="163">
        <v>776</v>
      </c>
      <c r="D215" s="163" t="s">
        <v>80</v>
      </c>
      <c r="E215" s="148"/>
      <c r="F215" s="148"/>
      <c r="G215" s="151">
        <f>ROUND((SUM(L211:L214))/1,2)</f>
        <v>0</v>
      </c>
      <c r="H215" s="151">
        <f>ROUND((SUM(M211:M214))/1,2)</f>
        <v>0</v>
      </c>
      <c r="I215" s="151">
        <f>ROUND((SUM(I211:I214))/1,2)</f>
        <v>0</v>
      </c>
      <c r="J215" s="148"/>
      <c r="K215" s="148"/>
      <c r="L215" s="148">
        <f>ROUND((SUM(L211:L214))/1,2)</f>
        <v>0</v>
      </c>
      <c r="M215" s="148">
        <f>ROUND((SUM(M211:M214))/1,2)</f>
        <v>0</v>
      </c>
      <c r="N215" s="148"/>
      <c r="O215" s="148"/>
      <c r="P215" s="173"/>
      <c r="Q215" s="148"/>
      <c r="R215" s="148"/>
      <c r="S215" s="173">
        <f>ROUND((SUM(S211:S214))/1,2)</f>
        <v>0.05</v>
      </c>
      <c r="T215" s="145"/>
      <c r="U215" s="145"/>
      <c r="V215" s="2">
        <f>ROUND((SUM(V211:V214))/1,2)</f>
        <v>0</v>
      </c>
      <c r="W215" s="145"/>
      <c r="X215" s="145"/>
      <c r="Y215" s="145"/>
      <c r="Z215" s="145"/>
    </row>
    <row r="216" spans="1:26" x14ac:dyDescent="0.25">
      <c r="A216" s="1"/>
      <c r="B216" s="1"/>
      <c r="C216" s="1"/>
      <c r="D216" s="1"/>
      <c r="E216" s="1"/>
      <c r="F216" s="1"/>
      <c r="G216" s="141"/>
      <c r="H216" s="14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V216" s="1"/>
    </row>
    <row r="217" spans="1:26" x14ac:dyDescent="0.25">
      <c r="A217" s="148"/>
      <c r="B217" s="148"/>
      <c r="C217" s="163">
        <v>781</v>
      </c>
      <c r="D217" s="163" t="s">
        <v>81</v>
      </c>
      <c r="E217" s="148"/>
      <c r="F217" s="148"/>
      <c r="G217" s="149"/>
      <c r="H217" s="149"/>
      <c r="I217" s="148"/>
      <c r="J217" s="148"/>
      <c r="K217" s="148"/>
      <c r="L217" s="148"/>
      <c r="M217" s="148"/>
      <c r="N217" s="148"/>
      <c r="O217" s="148"/>
      <c r="P217" s="148"/>
      <c r="Q217" s="148"/>
      <c r="R217" s="148"/>
      <c r="S217" s="148"/>
      <c r="T217" s="145"/>
      <c r="U217" s="145"/>
      <c r="V217" s="148"/>
      <c r="W217" s="145"/>
      <c r="X217" s="145"/>
      <c r="Y217" s="145"/>
      <c r="Z217" s="145"/>
    </row>
    <row r="218" spans="1:26" ht="24.95" customHeight="1" x14ac:dyDescent="0.25">
      <c r="A218" s="169"/>
      <c r="B218" s="164" t="s">
        <v>452</v>
      </c>
      <c r="C218" s="170" t="s">
        <v>453</v>
      </c>
      <c r="D218" s="164" t="s">
        <v>454</v>
      </c>
      <c r="E218" s="164" t="s">
        <v>125</v>
      </c>
      <c r="F218" s="165">
        <v>99.75</v>
      </c>
      <c r="G218" s="171"/>
      <c r="H218" s="171"/>
      <c r="I218" s="166">
        <f>ROUND(F218*(G218+H218),2)</f>
        <v>0</v>
      </c>
      <c r="J218" s="164">
        <f>ROUND(F218*(N218),2)</f>
        <v>0</v>
      </c>
      <c r="K218" s="167">
        <f>ROUND(F218*(O218),2)</f>
        <v>0</v>
      </c>
      <c r="L218" s="167">
        <f>ROUND(F218*(G218),2)</f>
        <v>0</v>
      </c>
      <c r="M218" s="167">
        <f>ROUND(F218*(H218),2)</f>
        <v>0</v>
      </c>
      <c r="N218" s="167">
        <v>0</v>
      </c>
      <c r="O218" s="167"/>
      <c r="P218" s="172">
        <v>3.3700000000000002E-3</v>
      </c>
      <c r="Q218" s="172"/>
      <c r="R218" s="172">
        <v>3.3700000000000002E-3</v>
      </c>
      <c r="S218" s="167">
        <f>ROUND(F218*(P218),3)</f>
        <v>0.33600000000000002</v>
      </c>
      <c r="T218" s="168"/>
      <c r="U218" s="168"/>
      <c r="V218" s="172"/>
      <c r="Z218">
        <v>0</v>
      </c>
    </row>
    <row r="219" spans="1:26" ht="24.95" customHeight="1" x14ac:dyDescent="0.25">
      <c r="A219" s="169"/>
      <c r="B219" s="164" t="s">
        <v>452</v>
      </c>
      <c r="C219" s="170" t="s">
        <v>455</v>
      </c>
      <c r="D219" s="164" t="s">
        <v>456</v>
      </c>
      <c r="E219" s="164" t="s">
        <v>125</v>
      </c>
      <c r="F219" s="165">
        <v>26.84</v>
      </c>
      <c r="G219" s="171"/>
      <c r="H219" s="171"/>
      <c r="I219" s="166">
        <f>ROUND(F219*(G219+H219),2)</f>
        <v>0</v>
      </c>
      <c r="J219" s="164">
        <f>ROUND(F219*(N219),2)</f>
        <v>0</v>
      </c>
      <c r="K219" s="167">
        <f>ROUND(F219*(O219),2)</f>
        <v>0</v>
      </c>
      <c r="L219" s="167">
        <f>ROUND(F219*(G219),2)</f>
        <v>0</v>
      </c>
      <c r="M219" s="167">
        <f>ROUND(F219*(H219),2)</f>
        <v>0</v>
      </c>
      <c r="N219" s="167">
        <v>0</v>
      </c>
      <c r="O219" s="167"/>
      <c r="P219" s="172">
        <v>3.4399999999999999E-3</v>
      </c>
      <c r="Q219" s="172"/>
      <c r="R219" s="172">
        <v>3.4399999999999999E-3</v>
      </c>
      <c r="S219" s="167">
        <f>ROUND(F219*(P219),3)</f>
        <v>9.1999999999999998E-2</v>
      </c>
      <c r="T219" s="168"/>
      <c r="U219" s="168"/>
      <c r="V219" s="172"/>
      <c r="Z219">
        <v>0</v>
      </c>
    </row>
    <row r="220" spans="1:26" ht="24.95" customHeight="1" x14ac:dyDescent="0.25">
      <c r="A220" s="169"/>
      <c r="B220" s="164" t="s">
        <v>452</v>
      </c>
      <c r="C220" s="170" t="s">
        <v>457</v>
      </c>
      <c r="D220" s="164" t="s">
        <v>458</v>
      </c>
      <c r="E220" s="164" t="s">
        <v>334</v>
      </c>
      <c r="F220" s="165">
        <v>2.2999999999999998</v>
      </c>
      <c r="G220" s="171"/>
      <c r="H220" s="171"/>
      <c r="I220" s="166">
        <f>ROUND(F220*(G220+H220),2)</f>
        <v>0</v>
      </c>
      <c r="J220" s="164">
        <f>ROUND(F220*(N220),2)</f>
        <v>0</v>
      </c>
      <c r="K220" s="167">
        <f>ROUND(F220*(O220),2)</f>
        <v>0</v>
      </c>
      <c r="L220" s="167">
        <f>ROUND(F220*(G220),2)</f>
        <v>0</v>
      </c>
      <c r="M220" s="167">
        <f>ROUND(F220*(H220),2)</f>
        <v>0</v>
      </c>
      <c r="N220" s="167">
        <v>0</v>
      </c>
      <c r="O220" s="167"/>
      <c r="P220" s="172"/>
      <c r="Q220" s="172"/>
      <c r="R220" s="172"/>
      <c r="S220" s="167">
        <f>ROUND(F220*(P220),3)</f>
        <v>0</v>
      </c>
      <c r="T220" s="168"/>
      <c r="U220" s="168"/>
      <c r="V220" s="172"/>
      <c r="Z220">
        <v>0</v>
      </c>
    </row>
    <row r="221" spans="1:26" ht="24.95" customHeight="1" x14ac:dyDescent="0.25">
      <c r="A221" s="179"/>
      <c r="B221" s="174" t="s">
        <v>326</v>
      </c>
      <c r="C221" s="180" t="s">
        <v>459</v>
      </c>
      <c r="D221" s="174" t="s">
        <v>460</v>
      </c>
      <c r="E221" s="174" t="s">
        <v>146</v>
      </c>
      <c r="F221" s="175">
        <v>29.52</v>
      </c>
      <c r="G221" s="181"/>
      <c r="H221" s="181"/>
      <c r="I221" s="176">
        <f>ROUND(F221*(G221+H221),2)</f>
        <v>0</v>
      </c>
      <c r="J221" s="174">
        <f>ROUND(F221*(N221),2)</f>
        <v>0</v>
      </c>
      <c r="K221" s="177">
        <f>ROUND(F221*(O221),2)</f>
        <v>0</v>
      </c>
      <c r="L221" s="177">
        <f>ROUND(F221*(G221),2)</f>
        <v>0</v>
      </c>
      <c r="M221" s="177">
        <f>ROUND(F221*(H221),2)</f>
        <v>0</v>
      </c>
      <c r="N221" s="177">
        <v>0</v>
      </c>
      <c r="O221" s="177"/>
      <c r="P221" s="182"/>
      <c r="Q221" s="182"/>
      <c r="R221" s="182"/>
      <c r="S221" s="177">
        <f>ROUND(F221*(P221),3)</f>
        <v>0</v>
      </c>
      <c r="T221" s="178"/>
      <c r="U221" s="178"/>
      <c r="V221" s="182"/>
      <c r="Z221">
        <v>0</v>
      </c>
    </row>
    <row r="222" spans="1:26" ht="24.95" customHeight="1" x14ac:dyDescent="0.25">
      <c r="A222" s="179"/>
      <c r="B222" s="174" t="s">
        <v>326</v>
      </c>
      <c r="C222" s="180" t="s">
        <v>461</v>
      </c>
      <c r="D222" s="174" t="s">
        <v>462</v>
      </c>
      <c r="E222" s="174" t="s">
        <v>146</v>
      </c>
      <c r="F222" s="175">
        <v>109.73</v>
      </c>
      <c r="G222" s="181"/>
      <c r="H222" s="181"/>
      <c r="I222" s="176">
        <f>ROUND(F222*(G222+H222),2)</f>
        <v>0</v>
      </c>
      <c r="J222" s="174">
        <f>ROUND(F222*(N222),2)</f>
        <v>0</v>
      </c>
      <c r="K222" s="177">
        <f>ROUND(F222*(O222),2)</f>
        <v>0</v>
      </c>
      <c r="L222" s="177">
        <f>ROUND(F222*(G222),2)</f>
        <v>0</v>
      </c>
      <c r="M222" s="177">
        <f>ROUND(F222*(H222),2)</f>
        <v>0</v>
      </c>
      <c r="N222" s="177">
        <v>0</v>
      </c>
      <c r="O222" s="177"/>
      <c r="P222" s="182">
        <v>2.1000000000000001E-2</v>
      </c>
      <c r="Q222" s="182"/>
      <c r="R222" s="182">
        <v>2.1000000000000001E-2</v>
      </c>
      <c r="S222" s="177">
        <f>ROUND(F222*(P222),3)</f>
        <v>2.3039999999999998</v>
      </c>
      <c r="T222" s="178"/>
      <c r="U222" s="178"/>
      <c r="V222" s="182"/>
      <c r="Z222">
        <v>0</v>
      </c>
    </row>
    <row r="223" spans="1:26" x14ac:dyDescent="0.25">
      <c r="A223" s="148"/>
      <c r="B223" s="148"/>
      <c r="C223" s="163">
        <v>781</v>
      </c>
      <c r="D223" s="163" t="s">
        <v>81</v>
      </c>
      <c r="E223" s="148"/>
      <c r="F223" s="148"/>
      <c r="G223" s="151">
        <f>ROUND((SUM(L217:L222))/1,2)</f>
        <v>0</v>
      </c>
      <c r="H223" s="151">
        <f>ROUND((SUM(M217:M222))/1,2)</f>
        <v>0</v>
      </c>
      <c r="I223" s="151">
        <f>ROUND((SUM(I217:I222))/1,2)</f>
        <v>0</v>
      </c>
      <c r="J223" s="148"/>
      <c r="K223" s="148"/>
      <c r="L223" s="148">
        <f>ROUND((SUM(L217:L222))/1,2)</f>
        <v>0</v>
      </c>
      <c r="M223" s="148">
        <f>ROUND((SUM(M217:M222))/1,2)</f>
        <v>0</v>
      </c>
      <c r="N223" s="148"/>
      <c r="O223" s="148"/>
      <c r="P223" s="173"/>
      <c r="Q223" s="148"/>
      <c r="R223" s="148"/>
      <c r="S223" s="173">
        <f>ROUND((SUM(S217:S222))/1,2)</f>
        <v>2.73</v>
      </c>
      <c r="T223" s="145"/>
      <c r="U223" s="145"/>
      <c r="V223" s="2">
        <f>ROUND((SUM(V217:V222))/1,2)</f>
        <v>0</v>
      </c>
      <c r="W223" s="145"/>
      <c r="X223" s="145"/>
      <c r="Y223" s="145"/>
      <c r="Z223" s="145"/>
    </row>
    <row r="224" spans="1:26" x14ac:dyDescent="0.25">
      <c r="A224" s="1"/>
      <c r="B224" s="1"/>
      <c r="C224" s="1"/>
      <c r="D224" s="1"/>
      <c r="E224" s="1"/>
      <c r="F224" s="1"/>
      <c r="G224" s="141"/>
      <c r="H224" s="14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V224" s="1"/>
    </row>
    <row r="225" spans="1:26" x14ac:dyDescent="0.25">
      <c r="A225" s="148"/>
      <c r="B225" s="148"/>
      <c r="C225" s="163">
        <v>782</v>
      </c>
      <c r="D225" s="163" t="s">
        <v>82</v>
      </c>
      <c r="E225" s="148"/>
      <c r="F225" s="148"/>
      <c r="G225" s="149"/>
      <c r="H225" s="149"/>
      <c r="I225" s="148"/>
      <c r="J225" s="148"/>
      <c r="K225" s="148"/>
      <c r="L225" s="148"/>
      <c r="M225" s="148"/>
      <c r="N225" s="148"/>
      <c r="O225" s="148"/>
      <c r="P225" s="148"/>
      <c r="Q225" s="148"/>
      <c r="R225" s="148"/>
      <c r="S225" s="148"/>
      <c r="T225" s="145"/>
      <c r="U225" s="145"/>
      <c r="V225" s="148"/>
      <c r="W225" s="145"/>
      <c r="X225" s="145"/>
      <c r="Y225" s="145"/>
      <c r="Z225" s="145"/>
    </row>
    <row r="226" spans="1:26" ht="24.95" customHeight="1" x14ac:dyDescent="0.25">
      <c r="A226" s="169"/>
      <c r="B226" s="164" t="s">
        <v>463</v>
      </c>
      <c r="C226" s="170" t="s">
        <v>464</v>
      </c>
      <c r="D226" s="164" t="s">
        <v>465</v>
      </c>
      <c r="E226" s="164" t="s">
        <v>125</v>
      </c>
      <c r="F226" s="165">
        <v>28.58</v>
      </c>
      <c r="G226" s="171"/>
      <c r="H226" s="171"/>
      <c r="I226" s="166">
        <f>ROUND(F226*(G226+H226),2)</f>
        <v>0</v>
      </c>
      <c r="J226" s="164">
        <f>ROUND(F226*(N226),2)</f>
        <v>0</v>
      </c>
      <c r="K226" s="167">
        <f>ROUND(F226*(O226),2)</f>
        <v>0</v>
      </c>
      <c r="L226" s="167">
        <f>ROUND(F226*(G226),2)</f>
        <v>0</v>
      </c>
      <c r="M226" s="167">
        <f>ROUND(F226*(H226),2)</f>
        <v>0</v>
      </c>
      <c r="N226" s="167">
        <v>0</v>
      </c>
      <c r="O226" s="167"/>
      <c r="P226" s="172">
        <v>2.6669999999999999E-2</v>
      </c>
      <c r="Q226" s="172"/>
      <c r="R226" s="172">
        <v>2.6669999999999999E-2</v>
      </c>
      <c r="S226" s="167">
        <f>ROUND(F226*(P226),3)</f>
        <v>0.76200000000000001</v>
      </c>
      <c r="T226" s="168"/>
      <c r="U226" s="168"/>
      <c r="V226" s="172"/>
      <c r="Z226">
        <v>0</v>
      </c>
    </row>
    <row r="227" spans="1:26" ht="24.95" customHeight="1" x14ac:dyDescent="0.25">
      <c r="A227" s="169"/>
      <c r="B227" s="164" t="s">
        <v>463</v>
      </c>
      <c r="C227" s="170" t="s">
        <v>466</v>
      </c>
      <c r="D227" s="164" t="s">
        <v>467</v>
      </c>
      <c r="E227" s="164" t="s">
        <v>334</v>
      </c>
      <c r="F227" s="165">
        <v>2.1999999999999997</v>
      </c>
      <c r="G227" s="171"/>
      <c r="H227" s="171"/>
      <c r="I227" s="166">
        <f>ROUND(F227*(G227+H227),2)</f>
        <v>0</v>
      </c>
      <c r="J227" s="164">
        <f>ROUND(F227*(N227),2)</f>
        <v>0</v>
      </c>
      <c r="K227" s="167">
        <f>ROUND(F227*(O227),2)</f>
        <v>0</v>
      </c>
      <c r="L227" s="167">
        <f>ROUND(F227*(G227),2)</f>
        <v>0</v>
      </c>
      <c r="M227" s="167">
        <f>ROUND(F227*(H227),2)</f>
        <v>0</v>
      </c>
      <c r="N227" s="167">
        <v>0</v>
      </c>
      <c r="O227" s="167"/>
      <c r="P227" s="172"/>
      <c r="Q227" s="172"/>
      <c r="R227" s="172"/>
      <c r="S227" s="167">
        <f>ROUND(F227*(P227),3)</f>
        <v>0</v>
      </c>
      <c r="T227" s="168"/>
      <c r="U227" s="168"/>
      <c r="V227" s="172"/>
      <c r="Z227">
        <v>0</v>
      </c>
    </row>
    <row r="228" spans="1:26" ht="24.95" customHeight="1" x14ac:dyDescent="0.25">
      <c r="A228" s="179"/>
      <c r="B228" s="174" t="s">
        <v>468</v>
      </c>
      <c r="C228" s="180" t="s">
        <v>469</v>
      </c>
      <c r="D228" s="174" t="s">
        <v>470</v>
      </c>
      <c r="E228" s="174" t="s">
        <v>146</v>
      </c>
      <c r="F228" s="175">
        <v>31.44</v>
      </c>
      <c r="G228" s="181"/>
      <c r="H228" s="181"/>
      <c r="I228" s="176">
        <f>ROUND(F228*(G228+H228),2)</f>
        <v>0</v>
      </c>
      <c r="J228" s="174">
        <f>ROUND(F228*(N228),2)</f>
        <v>0</v>
      </c>
      <c r="K228" s="177">
        <f>ROUND(F228*(O228),2)</f>
        <v>0</v>
      </c>
      <c r="L228" s="177">
        <f>ROUND(F228*(G228),2)</f>
        <v>0</v>
      </c>
      <c r="M228" s="177">
        <f>ROUND(F228*(H228),2)</f>
        <v>0</v>
      </c>
      <c r="N228" s="177">
        <v>0</v>
      </c>
      <c r="O228" s="177"/>
      <c r="P228" s="182">
        <v>0.35</v>
      </c>
      <c r="Q228" s="182"/>
      <c r="R228" s="182">
        <v>0.35</v>
      </c>
      <c r="S228" s="177">
        <f>ROUND(F228*(P228),3)</f>
        <v>11.004</v>
      </c>
      <c r="T228" s="178"/>
      <c r="U228" s="178"/>
      <c r="V228" s="182"/>
      <c r="Z228">
        <v>0</v>
      </c>
    </row>
    <row r="229" spans="1:26" x14ac:dyDescent="0.25">
      <c r="A229" s="148"/>
      <c r="B229" s="148"/>
      <c r="C229" s="163">
        <v>782</v>
      </c>
      <c r="D229" s="163" t="s">
        <v>82</v>
      </c>
      <c r="E229" s="148"/>
      <c r="F229" s="148"/>
      <c r="G229" s="151">
        <f>ROUND((SUM(L225:L228))/1,2)</f>
        <v>0</v>
      </c>
      <c r="H229" s="151">
        <f>ROUND((SUM(M225:M228))/1,2)</f>
        <v>0</v>
      </c>
      <c r="I229" s="151">
        <f>ROUND((SUM(I225:I228))/1,2)</f>
        <v>0</v>
      </c>
      <c r="J229" s="148"/>
      <c r="K229" s="148"/>
      <c r="L229" s="148">
        <f>ROUND((SUM(L225:L228))/1,2)</f>
        <v>0</v>
      </c>
      <c r="M229" s="148">
        <f>ROUND((SUM(M225:M228))/1,2)</f>
        <v>0</v>
      </c>
      <c r="N229" s="148"/>
      <c r="O229" s="148"/>
      <c r="P229" s="173"/>
      <c r="Q229" s="148"/>
      <c r="R229" s="148"/>
      <c r="S229" s="173">
        <f>ROUND((SUM(S225:S228))/1,2)</f>
        <v>11.77</v>
      </c>
      <c r="T229" s="145"/>
      <c r="U229" s="145"/>
      <c r="V229" s="2">
        <f>ROUND((SUM(V225:V228))/1,2)</f>
        <v>0</v>
      </c>
      <c r="W229" s="145"/>
      <c r="X229" s="145"/>
      <c r="Y229" s="145"/>
      <c r="Z229" s="145"/>
    </row>
    <row r="230" spans="1:26" x14ac:dyDescent="0.25">
      <c r="A230" s="1"/>
      <c r="B230" s="1"/>
      <c r="C230" s="1"/>
      <c r="D230" s="1"/>
      <c r="E230" s="1"/>
      <c r="F230" s="1"/>
      <c r="G230" s="141"/>
      <c r="H230" s="14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V230" s="1"/>
    </row>
    <row r="231" spans="1:26" x14ac:dyDescent="0.25">
      <c r="A231" s="148"/>
      <c r="B231" s="148"/>
      <c r="C231" s="163">
        <v>783</v>
      </c>
      <c r="D231" s="163" t="s">
        <v>83</v>
      </c>
      <c r="E231" s="148"/>
      <c r="F231" s="148"/>
      <c r="G231" s="149"/>
      <c r="H231" s="149"/>
      <c r="I231" s="148"/>
      <c r="J231" s="148"/>
      <c r="K231" s="148"/>
      <c r="L231" s="148"/>
      <c r="M231" s="148"/>
      <c r="N231" s="148"/>
      <c r="O231" s="148"/>
      <c r="P231" s="148"/>
      <c r="Q231" s="148"/>
      <c r="R231" s="148"/>
      <c r="S231" s="148"/>
      <c r="T231" s="145"/>
      <c r="U231" s="145"/>
      <c r="V231" s="148"/>
      <c r="W231" s="145"/>
      <c r="X231" s="145"/>
      <c r="Y231" s="145"/>
      <c r="Z231" s="145"/>
    </row>
    <row r="232" spans="1:26" ht="24.95" customHeight="1" x14ac:dyDescent="0.25">
      <c r="A232" s="169"/>
      <c r="B232" s="164" t="s">
        <v>471</v>
      </c>
      <c r="C232" s="170" t="s">
        <v>472</v>
      </c>
      <c r="D232" s="164" t="s">
        <v>473</v>
      </c>
      <c r="E232" s="164" t="s">
        <v>125</v>
      </c>
      <c r="F232" s="165">
        <v>48.58</v>
      </c>
      <c r="G232" s="171"/>
      <c r="H232" s="171"/>
      <c r="I232" s="166">
        <f>ROUND(F232*(G232+H232),2)</f>
        <v>0</v>
      </c>
      <c r="J232" s="164">
        <f>ROUND(F232*(N232),2)</f>
        <v>0</v>
      </c>
      <c r="K232" s="167">
        <f>ROUND(F232*(O232),2)</f>
        <v>0</v>
      </c>
      <c r="L232" s="167">
        <f>ROUND(F232*(G232),2)</f>
        <v>0</v>
      </c>
      <c r="M232" s="167">
        <f>ROUND(F232*(H232),2)</f>
        <v>0</v>
      </c>
      <c r="N232" s="167">
        <v>0</v>
      </c>
      <c r="O232" s="167"/>
      <c r="P232" s="172">
        <v>1.5999999999999999E-4</v>
      </c>
      <c r="Q232" s="172"/>
      <c r="R232" s="172">
        <v>1.5999999999999999E-4</v>
      </c>
      <c r="S232" s="167">
        <f>ROUND(F232*(P232),3)</f>
        <v>8.0000000000000002E-3</v>
      </c>
      <c r="T232" s="168"/>
      <c r="U232" s="168"/>
      <c r="V232" s="172"/>
      <c r="Z232">
        <v>0</v>
      </c>
    </row>
    <row r="233" spans="1:26" ht="24.95" customHeight="1" x14ac:dyDescent="0.25">
      <c r="A233" s="169"/>
      <c r="B233" s="164" t="s">
        <v>471</v>
      </c>
      <c r="C233" s="170" t="s">
        <v>474</v>
      </c>
      <c r="D233" s="164" t="s">
        <v>475</v>
      </c>
      <c r="E233" s="164" t="s">
        <v>125</v>
      </c>
      <c r="F233" s="165">
        <v>48.58</v>
      </c>
      <c r="G233" s="171"/>
      <c r="H233" s="171"/>
      <c r="I233" s="166">
        <f>ROUND(F233*(G233+H233),2)</f>
        <v>0</v>
      </c>
      <c r="J233" s="164">
        <f>ROUND(F233*(N233),2)</f>
        <v>0</v>
      </c>
      <c r="K233" s="167">
        <f>ROUND(F233*(O233),2)</f>
        <v>0</v>
      </c>
      <c r="L233" s="167">
        <f>ROUND(F233*(G233),2)</f>
        <v>0</v>
      </c>
      <c r="M233" s="167">
        <f>ROUND(F233*(H233),2)</f>
        <v>0</v>
      </c>
      <c r="N233" s="167">
        <v>0</v>
      </c>
      <c r="O233" s="167"/>
      <c r="P233" s="172">
        <v>7.9999999999999993E-5</v>
      </c>
      <c r="Q233" s="172"/>
      <c r="R233" s="172">
        <v>7.9999999999999993E-5</v>
      </c>
      <c r="S233" s="167">
        <f>ROUND(F233*(P233),3)</f>
        <v>4.0000000000000001E-3</v>
      </c>
      <c r="T233" s="168"/>
      <c r="U233" s="168"/>
      <c r="V233" s="172"/>
      <c r="Z233">
        <v>0</v>
      </c>
    </row>
    <row r="234" spans="1:26" x14ac:dyDescent="0.25">
      <c r="A234" s="148"/>
      <c r="B234" s="148"/>
      <c r="C234" s="163">
        <v>783</v>
      </c>
      <c r="D234" s="163" t="s">
        <v>83</v>
      </c>
      <c r="E234" s="148"/>
      <c r="F234" s="148"/>
      <c r="G234" s="151">
        <f>ROUND((SUM(L231:L233))/1,2)</f>
        <v>0</v>
      </c>
      <c r="H234" s="151">
        <f>ROUND((SUM(M231:M233))/1,2)</f>
        <v>0</v>
      </c>
      <c r="I234" s="151">
        <f>ROUND((SUM(I231:I233))/1,2)</f>
        <v>0</v>
      </c>
      <c r="J234" s="148"/>
      <c r="K234" s="148"/>
      <c r="L234" s="148">
        <f>ROUND((SUM(L231:L233))/1,2)</f>
        <v>0</v>
      </c>
      <c r="M234" s="148">
        <f>ROUND((SUM(M231:M233))/1,2)</f>
        <v>0</v>
      </c>
      <c r="N234" s="148"/>
      <c r="O234" s="148"/>
      <c r="P234" s="173"/>
      <c r="Q234" s="148"/>
      <c r="R234" s="148"/>
      <c r="S234" s="173">
        <f>ROUND((SUM(S231:S233))/1,2)</f>
        <v>0.01</v>
      </c>
      <c r="T234" s="145"/>
      <c r="U234" s="145"/>
      <c r="V234" s="2">
        <f>ROUND((SUM(V231:V233))/1,2)</f>
        <v>0</v>
      </c>
      <c r="W234" s="145"/>
      <c r="X234" s="145"/>
      <c r="Y234" s="145"/>
      <c r="Z234" s="145"/>
    </row>
    <row r="235" spans="1:26" x14ac:dyDescent="0.25">
      <c r="A235" s="1"/>
      <c r="B235" s="1"/>
      <c r="C235" s="1"/>
      <c r="D235" s="1"/>
      <c r="E235" s="1"/>
      <c r="F235" s="1"/>
      <c r="G235" s="141"/>
      <c r="H235" s="14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V235" s="1"/>
    </row>
    <row r="236" spans="1:26" x14ac:dyDescent="0.25">
      <c r="A236" s="148"/>
      <c r="B236" s="148"/>
      <c r="C236" s="163">
        <v>784</v>
      </c>
      <c r="D236" s="163" t="s">
        <v>84</v>
      </c>
      <c r="E236" s="148"/>
      <c r="F236" s="148"/>
      <c r="G236" s="149"/>
      <c r="H236" s="149"/>
      <c r="I236" s="148"/>
      <c r="J236" s="148"/>
      <c r="K236" s="148"/>
      <c r="L236" s="148"/>
      <c r="M236" s="148"/>
      <c r="N236" s="148"/>
      <c r="O236" s="148"/>
      <c r="P236" s="148"/>
      <c r="Q236" s="148"/>
      <c r="R236" s="148"/>
      <c r="S236" s="148"/>
      <c r="T236" s="145"/>
      <c r="U236" s="145"/>
      <c r="V236" s="148"/>
      <c r="W236" s="145"/>
      <c r="X236" s="145"/>
      <c r="Y236" s="145"/>
      <c r="Z236" s="145"/>
    </row>
    <row r="237" spans="1:26" ht="24.95" customHeight="1" x14ac:dyDescent="0.25">
      <c r="A237" s="169"/>
      <c r="B237" s="164" t="s">
        <v>476</v>
      </c>
      <c r="C237" s="170" t="s">
        <v>477</v>
      </c>
      <c r="D237" s="164" t="s">
        <v>478</v>
      </c>
      <c r="E237" s="164" t="s">
        <v>146</v>
      </c>
      <c r="F237" s="165">
        <v>224.33</v>
      </c>
      <c r="G237" s="171"/>
      <c r="H237" s="171"/>
      <c r="I237" s="166">
        <f>ROUND(F237*(G237+H237),2)</f>
        <v>0</v>
      </c>
      <c r="J237" s="164">
        <f>ROUND(F237*(N237),2)</f>
        <v>0</v>
      </c>
      <c r="K237" s="167">
        <f>ROUND(F237*(O237),2)</f>
        <v>0</v>
      </c>
      <c r="L237" s="167">
        <f>ROUND(F237*(G237),2)</f>
        <v>0</v>
      </c>
      <c r="M237" s="167">
        <f>ROUND(F237*(H237),2)</f>
        <v>0</v>
      </c>
      <c r="N237" s="167">
        <v>0</v>
      </c>
      <c r="O237" s="167"/>
      <c r="P237" s="172"/>
      <c r="Q237" s="172"/>
      <c r="R237" s="172"/>
      <c r="S237" s="167">
        <f>ROUND(F237*(P237),3)</f>
        <v>0</v>
      </c>
      <c r="T237" s="168"/>
      <c r="U237" s="168"/>
      <c r="V237" s="172"/>
      <c r="Z237">
        <v>0</v>
      </c>
    </row>
    <row r="238" spans="1:26" ht="24.95" customHeight="1" x14ac:dyDescent="0.25">
      <c r="A238" s="169"/>
      <c r="B238" s="164" t="s">
        <v>476</v>
      </c>
      <c r="C238" s="170" t="s">
        <v>479</v>
      </c>
      <c r="D238" s="164" t="s">
        <v>480</v>
      </c>
      <c r="E238" s="164" t="s">
        <v>125</v>
      </c>
      <c r="F238" s="165">
        <v>587.5</v>
      </c>
      <c r="G238" s="171"/>
      <c r="H238" s="171"/>
      <c r="I238" s="166">
        <f>ROUND(F238*(G238+H238),2)</f>
        <v>0</v>
      </c>
      <c r="J238" s="164">
        <f>ROUND(F238*(N238),2)</f>
        <v>0</v>
      </c>
      <c r="K238" s="167">
        <f>ROUND(F238*(O238),2)</f>
        <v>0</v>
      </c>
      <c r="L238" s="167">
        <f>ROUND(F238*(G238),2)</f>
        <v>0</v>
      </c>
      <c r="M238" s="167">
        <f>ROUND(F238*(H238),2)</f>
        <v>0</v>
      </c>
      <c r="N238" s="167">
        <v>0</v>
      </c>
      <c r="O238" s="167"/>
      <c r="P238" s="172">
        <v>1E-4</v>
      </c>
      <c r="Q238" s="172"/>
      <c r="R238" s="172">
        <v>1E-4</v>
      </c>
      <c r="S238" s="167">
        <f>ROUND(F238*(P238),3)</f>
        <v>5.8999999999999997E-2</v>
      </c>
      <c r="T238" s="168"/>
      <c r="U238" s="168"/>
      <c r="V238" s="172"/>
      <c r="Z238">
        <v>0</v>
      </c>
    </row>
    <row r="239" spans="1:26" ht="24.95" customHeight="1" x14ac:dyDescent="0.25">
      <c r="A239" s="169"/>
      <c r="B239" s="164" t="s">
        <v>476</v>
      </c>
      <c r="C239" s="170" t="s">
        <v>481</v>
      </c>
      <c r="D239" s="164" t="s">
        <v>482</v>
      </c>
      <c r="E239" s="164" t="s">
        <v>125</v>
      </c>
      <c r="F239" s="165">
        <v>363.17</v>
      </c>
      <c r="G239" s="171"/>
      <c r="H239" s="171"/>
      <c r="I239" s="166">
        <f>ROUND(F239*(G239+H239),2)</f>
        <v>0</v>
      </c>
      <c r="J239" s="164">
        <f>ROUND(F239*(N239),2)</f>
        <v>0</v>
      </c>
      <c r="K239" s="167">
        <f>ROUND(F239*(O239),2)</f>
        <v>0</v>
      </c>
      <c r="L239" s="167">
        <f>ROUND(F239*(G239),2)</f>
        <v>0</v>
      </c>
      <c r="M239" s="167">
        <f>ROUND(F239*(H239),2)</f>
        <v>0</v>
      </c>
      <c r="N239" s="167">
        <v>0</v>
      </c>
      <c r="O239" s="167"/>
      <c r="P239" s="172">
        <v>3.3E-4</v>
      </c>
      <c r="Q239" s="172"/>
      <c r="R239" s="172">
        <v>3.3E-4</v>
      </c>
      <c r="S239" s="167">
        <f>ROUND(F239*(P239),3)</f>
        <v>0.12</v>
      </c>
      <c r="T239" s="168"/>
      <c r="U239" s="168"/>
      <c r="V239" s="172"/>
      <c r="Z239">
        <v>0</v>
      </c>
    </row>
    <row r="240" spans="1:26" x14ac:dyDescent="0.25">
      <c r="A240" s="148"/>
      <c r="B240" s="148"/>
      <c r="C240" s="163">
        <v>784</v>
      </c>
      <c r="D240" s="163" t="s">
        <v>84</v>
      </c>
      <c r="E240" s="148"/>
      <c r="F240" s="148"/>
      <c r="G240" s="151">
        <f>ROUND((SUM(L236:L239))/1,2)</f>
        <v>0</v>
      </c>
      <c r="H240" s="151">
        <f>ROUND((SUM(M236:M239))/1,2)</f>
        <v>0</v>
      </c>
      <c r="I240" s="151">
        <f>ROUND((SUM(I236:I239))/1,2)</f>
        <v>0</v>
      </c>
      <c r="J240" s="148"/>
      <c r="K240" s="148"/>
      <c r="L240" s="148">
        <f>ROUND((SUM(L236:L239))/1,2)</f>
        <v>0</v>
      </c>
      <c r="M240" s="148">
        <f>ROUND((SUM(M236:M239))/1,2)</f>
        <v>0</v>
      </c>
      <c r="N240" s="148"/>
      <c r="O240" s="148"/>
      <c r="P240" s="173"/>
      <c r="Q240" s="148"/>
      <c r="R240" s="148"/>
      <c r="S240" s="173">
        <f>ROUND((SUM(S236:S239))/1,2)</f>
        <v>0.18</v>
      </c>
      <c r="T240" s="145"/>
      <c r="U240" s="145"/>
      <c r="V240" s="2">
        <f>ROUND((SUM(V236:V239))/1,2)</f>
        <v>0</v>
      </c>
      <c r="W240" s="145"/>
      <c r="X240" s="145"/>
      <c r="Y240" s="145"/>
      <c r="Z240" s="145"/>
    </row>
    <row r="241" spans="1:26" x14ac:dyDescent="0.25">
      <c r="A241" s="1"/>
      <c r="B241" s="1"/>
      <c r="C241" s="1"/>
      <c r="D241" s="1"/>
      <c r="E241" s="1"/>
      <c r="F241" s="1"/>
      <c r="G241" s="141"/>
      <c r="H241" s="14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V241" s="1"/>
    </row>
    <row r="242" spans="1:26" x14ac:dyDescent="0.25">
      <c r="A242" s="148"/>
      <c r="B242" s="148"/>
      <c r="C242" s="148"/>
      <c r="D242" s="2" t="s">
        <v>69</v>
      </c>
      <c r="E242" s="148"/>
      <c r="F242" s="148"/>
      <c r="G242" s="151">
        <f>ROUND((SUM(L131:L241))/2,2)</f>
        <v>0</v>
      </c>
      <c r="H242" s="151">
        <f>ROUND((SUM(M131:M241))/2,2)</f>
        <v>0</v>
      </c>
      <c r="I242" s="151">
        <f>ROUND((SUM(I131:I241))/2,2)</f>
        <v>0</v>
      </c>
      <c r="J242" s="149"/>
      <c r="K242" s="148"/>
      <c r="L242" s="149">
        <f>ROUND((SUM(L131:L241))/2,2)</f>
        <v>0</v>
      </c>
      <c r="M242" s="149">
        <f>ROUND((SUM(M131:M241))/2,2)</f>
        <v>0</v>
      </c>
      <c r="N242" s="148"/>
      <c r="O242" s="148"/>
      <c r="P242" s="173"/>
      <c r="Q242" s="148"/>
      <c r="R242" s="148"/>
      <c r="S242" s="173">
        <f>ROUND((SUM(S131:S241))/2,2)</f>
        <v>25.1</v>
      </c>
      <c r="T242" s="145"/>
      <c r="U242" s="145"/>
      <c r="V242" s="2">
        <f>ROUND((SUM(V131:V241))/2,2)</f>
        <v>0</v>
      </c>
    </row>
    <row r="243" spans="1:26" x14ac:dyDescent="0.25">
      <c r="A243" s="1"/>
      <c r="B243" s="1"/>
      <c r="C243" s="1"/>
      <c r="D243" s="1"/>
      <c r="E243" s="1"/>
      <c r="F243" s="1"/>
      <c r="G243" s="141"/>
      <c r="H243" s="14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V243" s="1"/>
    </row>
    <row r="244" spans="1:26" x14ac:dyDescent="0.25">
      <c r="A244" s="148"/>
      <c r="B244" s="148"/>
      <c r="C244" s="148"/>
      <c r="D244" s="2" t="s">
        <v>85</v>
      </c>
      <c r="E244" s="148"/>
      <c r="F244" s="148"/>
      <c r="G244" s="149"/>
      <c r="H244" s="149"/>
      <c r="I244" s="148"/>
      <c r="J244" s="148"/>
      <c r="K244" s="148"/>
      <c r="L244" s="148"/>
      <c r="M244" s="148"/>
      <c r="N244" s="148"/>
      <c r="O244" s="148"/>
      <c r="P244" s="148"/>
      <c r="Q244" s="148"/>
      <c r="R244" s="148"/>
      <c r="S244" s="148"/>
      <c r="T244" s="145"/>
      <c r="U244" s="145"/>
      <c r="V244" s="148"/>
      <c r="W244" s="145"/>
      <c r="X244" s="145"/>
      <c r="Y244" s="145"/>
      <c r="Z244" s="145"/>
    </row>
    <row r="245" spans="1:26" x14ac:dyDescent="0.25">
      <c r="A245" s="148"/>
      <c r="B245" s="148"/>
      <c r="C245" s="163">
        <v>921</v>
      </c>
      <c r="D245" s="163" t="s">
        <v>86</v>
      </c>
      <c r="E245" s="148"/>
      <c r="F245" s="148"/>
      <c r="G245" s="149"/>
      <c r="H245" s="149"/>
      <c r="I245" s="148"/>
      <c r="J245" s="148"/>
      <c r="K245" s="148"/>
      <c r="L245" s="148"/>
      <c r="M245" s="148"/>
      <c r="N245" s="148"/>
      <c r="O245" s="148"/>
      <c r="P245" s="148"/>
      <c r="Q245" s="148"/>
      <c r="R245" s="148"/>
      <c r="S245" s="148"/>
      <c r="T245" s="145"/>
      <c r="U245" s="145"/>
      <c r="V245" s="148"/>
      <c r="W245" s="145"/>
      <c r="X245" s="145"/>
      <c r="Y245" s="145"/>
      <c r="Z245" s="145"/>
    </row>
    <row r="246" spans="1:26" ht="24.95" customHeight="1" x14ac:dyDescent="0.25">
      <c r="A246" s="169"/>
      <c r="B246" s="164" t="s">
        <v>313</v>
      </c>
      <c r="C246" s="170" t="s">
        <v>483</v>
      </c>
      <c r="D246" s="164" t="s">
        <v>484</v>
      </c>
      <c r="E246" s="164" t="s">
        <v>353</v>
      </c>
      <c r="F246" s="165">
        <v>1</v>
      </c>
      <c r="G246" s="171"/>
      <c r="H246" s="171"/>
      <c r="I246" s="166">
        <f>ROUND(F246*(G246+H246),2)</f>
        <v>0</v>
      </c>
      <c r="J246" s="164">
        <f>ROUND(F246*(N246),2)</f>
        <v>0</v>
      </c>
      <c r="K246" s="167">
        <f>ROUND(F246*(O246),2)</f>
        <v>0</v>
      </c>
      <c r="L246" s="167">
        <f>ROUND(F246*(G246),2)</f>
        <v>0</v>
      </c>
      <c r="M246" s="167">
        <f>ROUND(F246*(H246),2)</f>
        <v>0</v>
      </c>
      <c r="N246" s="167">
        <v>0</v>
      </c>
      <c r="O246" s="167"/>
      <c r="P246" s="172"/>
      <c r="Q246" s="172"/>
      <c r="R246" s="172"/>
      <c r="S246" s="167">
        <f>ROUND(F246*(P246),3)</f>
        <v>0</v>
      </c>
      <c r="T246" s="168"/>
      <c r="U246" s="168"/>
      <c r="V246" s="172"/>
      <c r="Z246">
        <v>0</v>
      </c>
    </row>
    <row r="247" spans="1:26" ht="24.95" customHeight="1" x14ac:dyDescent="0.25">
      <c r="A247" s="169"/>
      <c r="B247" s="164" t="s">
        <v>313</v>
      </c>
      <c r="C247" s="170" t="s">
        <v>485</v>
      </c>
      <c r="D247" s="164" t="s">
        <v>486</v>
      </c>
      <c r="E247" s="164" t="s">
        <v>353</v>
      </c>
      <c r="F247" s="165">
        <v>1</v>
      </c>
      <c r="G247" s="171"/>
      <c r="H247" s="171"/>
      <c r="I247" s="166">
        <f>ROUND(F247*(G247+H247),2)</f>
        <v>0</v>
      </c>
      <c r="J247" s="164">
        <f>ROUND(F247*(N247),2)</f>
        <v>0</v>
      </c>
      <c r="K247" s="167">
        <f>ROUND(F247*(O247),2)</f>
        <v>0</v>
      </c>
      <c r="L247" s="167">
        <f>ROUND(F247*(G247),2)</f>
        <v>0</v>
      </c>
      <c r="M247" s="167">
        <f>ROUND(F247*(H247),2)</f>
        <v>0</v>
      </c>
      <c r="N247" s="167">
        <v>0</v>
      </c>
      <c r="O247" s="167"/>
      <c r="P247" s="172"/>
      <c r="Q247" s="172"/>
      <c r="R247" s="172"/>
      <c r="S247" s="167">
        <f>ROUND(F247*(P247),3)</f>
        <v>0</v>
      </c>
      <c r="T247" s="168"/>
      <c r="U247" s="168"/>
      <c r="V247" s="172"/>
      <c r="Z247">
        <v>0</v>
      </c>
    </row>
    <row r="248" spans="1:26" ht="24.95" customHeight="1" x14ac:dyDescent="0.25">
      <c r="A248" s="169"/>
      <c r="B248" s="164" t="s">
        <v>313</v>
      </c>
      <c r="C248" s="170" t="s">
        <v>487</v>
      </c>
      <c r="D248" s="164" t="s">
        <v>488</v>
      </c>
      <c r="E248" s="164" t="s">
        <v>353</v>
      </c>
      <c r="F248" s="165">
        <v>1</v>
      </c>
      <c r="G248" s="171"/>
      <c r="H248" s="171"/>
      <c r="I248" s="166">
        <f>ROUND(F248*(G248+H248),2)</f>
        <v>0</v>
      </c>
      <c r="J248" s="164">
        <f>ROUND(F248*(N248),2)</f>
        <v>0</v>
      </c>
      <c r="K248" s="167">
        <f>ROUND(F248*(O248),2)</f>
        <v>0</v>
      </c>
      <c r="L248" s="167">
        <f>ROUND(F248*(G248),2)</f>
        <v>0</v>
      </c>
      <c r="M248" s="167">
        <f>ROUND(F248*(H248),2)</f>
        <v>0</v>
      </c>
      <c r="N248" s="167">
        <v>0</v>
      </c>
      <c r="O248" s="167"/>
      <c r="P248" s="172"/>
      <c r="Q248" s="172"/>
      <c r="R248" s="172"/>
      <c r="S248" s="167">
        <f>ROUND(F248*(P248),3)</f>
        <v>0</v>
      </c>
      <c r="T248" s="168"/>
      <c r="U248" s="168"/>
      <c r="V248" s="172"/>
      <c r="Z248">
        <v>0</v>
      </c>
    </row>
    <row r="249" spans="1:26" x14ac:dyDescent="0.25">
      <c r="A249" s="148"/>
      <c r="B249" s="148"/>
      <c r="C249" s="163">
        <v>921</v>
      </c>
      <c r="D249" s="163" t="s">
        <v>86</v>
      </c>
      <c r="E249" s="148"/>
      <c r="F249" s="148"/>
      <c r="G249" s="151">
        <f>ROUND((SUM(L245:L248))/1,2)</f>
        <v>0</v>
      </c>
      <c r="H249" s="151">
        <f>ROUND((SUM(M245:M248))/1,2)</f>
        <v>0</v>
      </c>
      <c r="I249" s="151">
        <f>ROUND((SUM(I245:I248))/1,2)</f>
        <v>0</v>
      </c>
      <c r="J249" s="148"/>
      <c r="K249" s="148"/>
      <c r="L249" s="148">
        <f>ROUND((SUM(L245:L248))/1,2)</f>
        <v>0</v>
      </c>
      <c r="M249" s="148">
        <f>ROUND((SUM(M245:M248))/1,2)</f>
        <v>0</v>
      </c>
      <c r="N249" s="148"/>
      <c r="O249" s="148"/>
      <c r="P249" s="173"/>
      <c r="Q249" s="1"/>
      <c r="R249" s="1"/>
      <c r="S249" s="173">
        <f>ROUND((SUM(S245:S248))/1,2)</f>
        <v>0</v>
      </c>
      <c r="T249" s="183"/>
      <c r="U249" s="183"/>
      <c r="V249" s="2">
        <f>ROUND((SUM(V245:V248))/1,2)</f>
        <v>0</v>
      </c>
    </row>
    <row r="250" spans="1:26" x14ac:dyDescent="0.25">
      <c r="A250" s="1"/>
      <c r="B250" s="1"/>
      <c r="C250" s="1"/>
      <c r="D250" s="1"/>
      <c r="E250" s="1"/>
      <c r="F250" s="1"/>
      <c r="G250" s="141"/>
      <c r="H250" s="14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V250" s="1"/>
    </row>
    <row r="251" spans="1:26" x14ac:dyDescent="0.25">
      <c r="A251" s="148"/>
      <c r="B251" s="148"/>
      <c r="C251" s="148"/>
      <c r="D251" s="2" t="s">
        <v>85</v>
      </c>
      <c r="E251" s="148"/>
      <c r="F251" s="148"/>
      <c r="G251" s="151">
        <f>ROUND((SUM(L244:L250))/2,2)</f>
        <v>0</v>
      </c>
      <c r="H251" s="151">
        <f>ROUND((SUM(M244:M250))/2,2)</f>
        <v>0</v>
      </c>
      <c r="I251" s="151">
        <f>ROUND((SUM(I244:I250))/2,2)</f>
        <v>0</v>
      </c>
      <c r="J251" s="148"/>
      <c r="K251" s="148"/>
      <c r="L251" s="148">
        <f>ROUND((SUM(L244:L250))/2,2)</f>
        <v>0</v>
      </c>
      <c r="M251" s="148">
        <f>ROUND((SUM(M244:M250))/2,2)</f>
        <v>0</v>
      </c>
      <c r="N251" s="148"/>
      <c r="O251" s="148"/>
      <c r="P251" s="173"/>
      <c r="Q251" s="1"/>
      <c r="R251" s="1"/>
      <c r="S251" s="173">
        <f>ROUND((SUM(S244:S250))/2,2)</f>
        <v>0</v>
      </c>
      <c r="V251" s="2">
        <f>ROUND((SUM(V244:V250))/2,2)</f>
        <v>0</v>
      </c>
    </row>
    <row r="252" spans="1:26" x14ac:dyDescent="0.25">
      <c r="A252" s="184"/>
      <c r="B252" s="184"/>
      <c r="C252" s="184"/>
      <c r="D252" s="184" t="s">
        <v>87</v>
      </c>
      <c r="E252" s="184"/>
      <c r="F252" s="184"/>
      <c r="G252" s="185">
        <f>ROUND((SUM(L9:L251))/3,2)</f>
        <v>0</v>
      </c>
      <c r="H252" s="185">
        <f>ROUND((SUM(M9:M251))/3,2)</f>
        <v>0</v>
      </c>
      <c r="I252" s="185">
        <f>ROUND((SUM(I9:I251))/3,2)</f>
        <v>0</v>
      </c>
      <c r="J252" s="184"/>
      <c r="K252" s="184">
        <f>ROUND((SUM(K9:K251))/3,2)</f>
        <v>0</v>
      </c>
      <c r="L252" s="184">
        <f>ROUND((SUM(L9:L251))/3,2)</f>
        <v>0</v>
      </c>
      <c r="M252" s="184">
        <f>ROUND((SUM(M9:M251))/3,2)</f>
        <v>0</v>
      </c>
      <c r="N252" s="184"/>
      <c r="O252" s="184"/>
      <c r="P252" s="186"/>
      <c r="Q252" s="184"/>
      <c r="R252" s="184"/>
      <c r="S252" s="186">
        <f>ROUND((SUM(S9:S251))/3,2)</f>
        <v>129.16999999999999</v>
      </c>
      <c r="T252" s="187"/>
      <c r="U252" s="187"/>
      <c r="V252" s="184">
        <f>ROUND((SUM(V9:V251))/3,2)</f>
        <v>106.63</v>
      </c>
      <c r="Z252">
        <f>(SUM(Z9:Z251))</f>
        <v>0</v>
      </c>
    </row>
  </sheetData>
  <mergeCells count="3">
    <mergeCell ref="B1:H1"/>
    <mergeCell ref="B2:H2"/>
    <mergeCell ref="B3:H3"/>
  </mergeCells>
  <printOptions horizontalCentered="1" gridLines="1"/>
  <pageMargins left="0.7" right="6.9444444444444441E-3" top="0.75" bottom="0.75" header="0.3" footer="0.3"/>
  <pageSetup paperSize="9" scale="90" orientation="landscape" verticalDpi="0" r:id="rId1"/>
  <headerFooter>
    <oddHeader>&amp;C&amp;B&amp; Rozpočet PRESTAVBA ROZOST.ZIMNÉHO ŠTADIÓNA NA MULTIFUNKČNÉ ŠPORTOVO-KULTÚRNE ZARIADENIE KROMPACHY / vlastný objekt</oddHeader>
    <oddFooter>&amp;RStrana &amp;P z &amp;N    &amp;L&amp;7Spracované systémom Systematic® Kalkulus, tel.: 051 77 10 585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4</vt:i4>
      </vt:variant>
      <vt:variant>
        <vt:lpstr>Pomenované rozsahy</vt:lpstr>
      </vt:variant>
      <vt:variant>
        <vt:i4>2</vt:i4>
      </vt:variant>
    </vt:vector>
  </HeadingPairs>
  <TitlesOfParts>
    <vt:vector size="6" baseType="lpstr">
      <vt:lpstr>Krycí list stavby</vt:lpstr>
      <vt:lpstr>Kryci_list 198809</vt:lpstr>
      <vt:lpstr>Rekap 198809</vt:lpstr>
      <vt:lpstr>SO 198809</vt:lpstr>
      <vt:lpstr>'Rekap 198809'!Názvy_tlače</vt:lpstr>
      <vt:lpstr>'SO 198809'!Názvy_tlače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. .</dc:creator>
  <cp:lastModifiedBy>STEHLÍKOVÁ Eva</cp:lastModifiedBy>
  <dcterms:created xsi:type="dcterms:W3CDTF">2021-03-12T10:48:48Z</dcterms:created>
  <dcterms:modified xsi:type="dcterms:W3CDTF">2021-03-31T12:40:35Z</dcterms:modified>
</cp:coreProperties>
</file>